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defaultThemeVersion="124226"/>
  <mc:AlternateContent xmlns:mc="http://schemas.openxmlformats.org/markup-compatibility/2006">
    <mc:Choice Requires="x15">
      <x15ac:absPath xmlns:x15ac="http://schemas.microsoft.com/office/spreadsheetml/2010/11/ac" url="C:\Users\HYODO\Documents\00治験HP\shosiki\"/>
    </mc:Choice>
  </mc:AlternateContent>
  <xr:revisionPtr revIDLastSave="0" documentId="13_ncr:1_{2EA56952-655F-43D4-BB41-F6CEFF7026F4}" xr6:coauthVersionLast="47" xr6:coauthVersionMax="47" xr10:uidLastSave="{00000000-0000-0000-0000-000000000000}"/>
  <bookViews>
    <workbookView xWindow="-108" yWindow="-108" windowWidth="23256" windowHeight="12456" tabRatio="676" xr2:uid="{00000000-000D-0000-FFFF-FFFF00000000}"/>
  </bookViews>
  <sheets>
    <sheet name="算定方法" sheetId="33" r:id="rId1"/>
    <sheet name="費用算定明細書(医療機器)" sheetId="34" r:id="rId2"/>
    <sheet name="研究費ﾎﾟｲﾝﾄ算出表" sheetId="19" r:id="rId3"/>
    <sheet name="ポイント設定根拠" sheetId="32" r:id="rId4"/>
    <sheet name="費用算定明細書(文書保管)" sheetId="31" r:id="rId5"/>
  </sheets>
  <definedNames>
    <definedName name="_xlnm.Print_Area" localSheetId="2">研究費ﾎﾟｲﾝﾄ算出表!$A$1:$L$56</definedName>
    <definedName name="_xlnm.Print_Area" localSheetId="0">算定方法!$A$1:$C$112</definedName>
    <definedName name="_xlnm.Print_Area" localSheetId="1">'費用算定明細書(医療機器)'!$A$1:$K$64</definedName>
    <definedName name="_xlnm.Print_Area" localSheetId="4">'費用算定明細書(文書保管)'!$A$1:$J$24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31" l="1"/>
  <c r="K62" i="34" l="1"/>
  <c r="K63" i="34" s="1"/>
  <c r="K44" i="34"/>
  <c r="K45" i="34" s="1"/>
  <c r="K27" i="34"/>
  <c r="K28" i="34" s="1"/>
  <c r="K18" i="34"/>
  <c r="K19" i="34" s="1"/>
  <c r="K29" i="34" l="1"/>
  <c r="K30" i="34" s="1"/>
  <c r="K20" i="34"/>
  <c r="K21" i="34" s="1"/>
  <c r="K46" i="34"/>
  <c r="K47" i="34" s="1"/>
  <c r="L24" i="19"/>
  <c r="L21" i="19" l="1"/>
  <c r="L22" i="19" l="1"/>
  <c r="L20" i="19"/>
  <c r="J14" i="31" l="1"/>
  <c r="J16" i="31"/>
  <c r="L16" i="19" l="1"/>
  <c r="J17" i="31"/>
  <c r="J18" i="31" s="1"/>
  <c r="L19" i="19"/>
  <c r="L10" i="19"/>
  <c r="L11" i="19"/>
  <c r="L12" i="19"/>
  <c r="L13" i="19"/>
  <c r="L14" i="19"/>
  <c r="L15" i="19"/>
  <c r="L17" i="19"/>
  <c r="L18" i="19"/>
  <c r="L23" i="19"/>
  <c r="J53" i="19"/>
  <c r="J54" i="19"/>
  <c r="J55" i="19"/>
  <c r="J43" i="19"/>
  <c r="J44" i="19"/>
  <c r="J45" i="19"/>
  <c r="J46" i="19"/>
  <c r="J34" i="19"/>
  <c r="J35" i="19"/>
  <c r="J36" i="19"/>
  <c r="L25" i="19"/>
  <c r="L26" i="19"/>
  <c r="J47" i="19" l="1"/>
  <c r="K10" i="34" s="1"/>
  <c r="K52" i="34" s="1"/>
  <c r="L27" i="19"/>
  <c r="K8" i="34" s="1"/>
  <c r="K35" i="34" s="1"/>
  <c r="K36" i="34" s="1"/>
  <c r="K37" i="34" s="1"/>
  <c r="K38" i="34" s="1"/>
  <c r="K39" i="34" s="1"/>
  <c r="L28" i="19"/>
  <c r="J56" i="19"/>
  <c r="K11" i="34" s="1"/>
  <c r="K53" i="34" s="1"/>
  <c r="J37" i="19"/>
  <c r="K9" i="34" s="1"/>
  <c r="K51" i="34" s="1"/>
  <c r="K54" i="34" s="1"/>
  <c r="K55" i="34" s="1"/>
  <c r="K56" i="34" s="1"/>
  <c r="K57" i="34" s="1"/>
</calcChain>
</file>

<file path=xl/sharedStrings.xml><?xml version="1.0" encoding="utf-8"?>
<sst xmlns="http://schemas.openxmlformats.org/spreadsheetml/2006/main" count="501" uniqueCount="286">
  <si>
    <t>(1)＋(2)</t>
    <phoneticPr fontId="2"/>
  </si>
  <si>
    <t>(1)×0.3</t>
    <phoneticPr fontId="2"/>
  </si>
  <si>
    <t>(2)間接経費</t>
    <rPh sb="3" eb="5">
      <t>カンセツ</t>
    </rPh>
    <rPh sb="5" eb="7">
      <t>ケイヒ</t>
    </rPh>
    <phoneticPr fontId="2"/>
  </si>
  <si>
    <t>(1)直接経費計</t>
    <rPh sb="3" eb="5">
      <t>チョクセツ</t>
    </rPh>
    <rPh sb="5" eb="7">
      <t>ケイヒ</t>
    </rPh>
    <rPh sb="7" eb="8">
      <t>ケイ</t>
    </rPh>
    <phoneticPr fontId="2"/>
  </si>
  <si>
    <t>経費内訳</t>
    <rPh sb="0" eb="2">
      <t>ケイヒ</t>
    </rPh>
    <rPh sb="2" eb="4">
      <t>ウチワケ</t>
    </rPh>
    <phoneticPr fontId="2"/>
  </si>
  <si>
    <t>製造販売後臨床試験</t>
    <rPh sb="0" eb="2">
      <t>セイゾウ</t>
    </rPh>
    <rPh sb="2" eb="4">
      <t>ハンバイ</t>
    </rPh>
    <rPh sb="4" eb="5">
      <t>ゴ</t>
    </rPh>
    <rPh sb="5" eb="7">
      <t>リンショウ</t>
    </rPh>
    <rPh sb="7" eb="9">
      <t>シケン</t>
    </rPh>
    <phoneticPr fontId="2"/>
  </si>
  <si>
    <t>区分</t>
    <rPh sb="0" eb="2">
      <t>クブン</t>
    </rPh>
    <phoneticPr fontId="2"/>
  </si>
  <si>
    <t>下記の算出表に従い算定した経費を1症例当たりの単価とする。</t>
    <rPh sb="0" eb="2">
      <t>カキ</t>
    </rPh>
    <rPh sb="3" eb="5">
      <t>サンシュツ</t>
    </rPh>
    <rPh sb="5" eb="6">
      <t>ヒョウ</t>
    </rPh>
    <rPh sb="7" eb="8">
      <t>シタガ</t>
    </rPh>
    <rPh sb="9" eb="11">
      <t>サンテイ</t>
    </rPh>
    <rPh sb="13" eb="15">
      <t>ケイヒ</t>
    </rPh>
    <rPh sb="17" eb="19">
      <t>ショウレイ</t>
    </rPh>
    <rPh sb="19" eb="20">
      <t>ア</t>
    </rPh>
    <rPh sb="23" eb="25">
      <t>タンカ</t>
    </rPh>
    <phoneticPr fontId="2"/>
  </si>
  <si>
    <t>①審査料</t>
    <rPh sb="1" eb="3">
      <t>シンサ</t>
    </rPh>
    <rPh sb="3" eb="4">
      <t>リョウ</t>
    </rPh>
    <phoneticPr fontId="2"/>
  </si>
  <si>
    <t>②管理経費</t>
    <rPh sb="1" eb="3">
      <t>カンリ</t>
    </rPh>
    <rPh sb="3" eb="5">
      <t>ケイヒ</t>
    </rPh>
    <phoneticPr fontId="2"/>
  </si>
  <si>
    <t>①＋②</t>
    <phoneticPr fontId="2"/>
  </si>
  <si>
    <t>２．その他</t>
    <rPh sb="4" eb="5">
      <t>タ</t>
    </rPh>
    <phoneticPr fontId="2"/>
  </si>
  <si>
    <t>要  素</t>
    <rPh sb="0" eb="1">
      <t>ヨウ</t>
    </rPh>
    <rPh sb="3" eb="4">
      <t>ス</t>
    </rPh>
    <phoneticPr fontId="2"/>
  </si>
  <si>
    <t>疾患の重篤度</t>
    <rPh sb="0" eb="2">
      <t>シッカン</t>
    </rPh>
    <rPh sb="3" eb="5">
      <t>ジュウトク</t>
    </rPh>
    <rPh sb="5" eb="6">
      <t>ド</t>
    </rPh>
    <phoneticPr fontId="2"/>
  </si>
  <si>
    <t>軽度</t>
    <rPh sb="0" eb="2">
      <t>ケイド</t>
    </rPh>
    <phoneticPr fontId="2"/>
  </si>
  <si>
    <t>中等度</t>
    <rPh sb="0" eb="2">
      <t>チュウトウ</t>
    </rPh>
    <rPh sb="2" eb="3">
      <t>ド</t>
    </rPh>
    <phoneticPr fontId="2"/>
  </si>
  <si>
    <t>重症又は重篤</t>
    <rPh sb="0" eb="2">
      <t>ジュウショウ</t>
    </rPh>
    <rPh sb="2" eb="3">
      <t>マタ</t>
    </rPh>
    <rPh sb="4" eb="6">
      <t>ジュウトク</t>
    </rPh>
    <phoneticPr fontId="2"/>
  </si>
  <si>
    <t>外来</t>
    <rPh sb="0" eb="2">
      <t>ガイライ</t>
    </rPh>
    <phoneticPr fontId="2"/>
  </si>
  <si>
    <t>入院</t>
    <rPh sb="0" eb="2">
      <t>ニュウイン</t>
    </rPh>
    <phoneticPr fontId="2"/>
  </si>
  <si>
    <t>成人</t>
    <rPh sb="0" eb="2">
      <t>セイジン</t>
    </rPh>
    <phoneticPr fontId="2"/>
  </si>
  <si>
    <t>小児､成人　　　　　　　(高齢者､肝腎障害等　合併有)</t>
    <rPh sb="0" eb="2">
      <t>ショウニ</t>
    </rPh>
    <rPh sb="3" eb="5">
      <t>セイジン</t>
    </rPh>
    <rPh sb="13" eb="16">
      <t>コウレイシャ</t>
    </rPh>
    <rPh sb="17" eb="19">
      <t>カンジン</t>
    </rPh>
    <rPh sb="19" eb="22">
      <t>ショウガイナド</t>
    </rPh>
    <rPh sb="23" eb="26">
      <t>ガッペイアリ</t>
    </rPh>
    <phoneticPr fontId="2"/>
  </si>
  <si>
    <t>50項目以内</t>
    <rPh sb="2" eb="4">
      <t>コウモク</t>
    </rPh>
    <rPh sb="4" eb="6">
      <t>イナイ</t>
    </rPh>
    <phoneticPr fontId="2"/>
  </si>
  <si>
    <t>51～100項目</t>
    <rPh sb="6" eb="8">
      <t>コウモク</t>
    </rPh>
    <phoneticPr fontId="2"/>
  </si>
  <si>
    <t>101項目以上</t>
    <rPh sb="3" eb="5">
      <t>コウモク</t>
    </rPh>
    <rPh sb="5" eb="7">
      <t>イジョウ</t>
    </rPh>
    <phoneticPr fontId="2"/>
  </si>
  <si>
    <t>1回</t>
    <rPh sb="1" eb="2">
      <t>カイ</t>
    </rPh>
    <phoneticPr fontId="2"/>
  </si>
  <si>
    <t>2～3回</t>
    <rPh sb="3" eb="4">
      <t>カイ</t>
    </rPh>
    <phoneticPr fontId="2"/>
  </si>
  <si>
    <t>4回以上</t>
    <rPh sb="1" eb="2">
      <t>カイ</t>
    </rPh>
    <rPh sb="2" eb="4">
      <t>イジョウ</t>
    </rPh>
    <phoneticPr fontId="2"/>
  </si>
  <si>
    <t>30枚以内</t>
    <rPh sb="2" eb="3">
      <t>マイ</t>
    </rPh>
    <rPh sb="3" eb="5">
      <t>イナイ</t>
    </rPh>
    <phoneticPr fontId="2"/>
  </si>
  <si>
    <t>31～50枚</t>
    <rPh sb="5" eb="6">
      <t>マイ</t>
    </rPh>
    <phoneticPr fontId="2"/>
  </si>
  <si>
    <t>51枚以上</t>
    <rPh sb="2" eb="3">
      <t>マイ</t>
    </rPh>
    <rPh sb="3" eb="5">
      <t>イジョウ</t>
    </rPh>
    <phoneticPr fontId="2"/>
  </si>
  <si>
    <t>ウエイト</t>
    <phoneticPr fontId="2"/>
  </si>
  <si>
    <t>Ⅰ
(ウエイト×1)</t>
    <phoneticPr fontId="2"/>
  </si>
  <si>
    <t>Ⅱ
(ウエイト×3)</t>
    <phoneticPr fontId="2"/>
  </si>
  <si>
    <t>Ⅲ
(ウエイト×5)</t>
    <phoneticPr fontId="2"/>
  </si>
  <si>
    <t>Ⅳ
(ウエイト×8)</t>
    <phoneticPr fontId="2"/>
  </si>
  <si>
    <t>ポイント</t>
    <phoneticPr fontId="2"/>
  </si>
  <si>
    <t>A</t>
    <phoneticPr fontId="2"/>
  </si>
  <si>
    <t>B</t>
    <phoneticPr fontId="2"/>
  </si>
  <si>
    <t>C</t>
    <phoneticPr fontId="2"/>
  </si>
  <si>
    <t>ポピュレーション</t>
    <phoneticPr fontId="2"/>
  </si>
  <si>
    <t>治験等に係る受託研究経費の算定方法</t>
    <rPh sb="2" eb="3">
      <t>トウ</t>
    </rPh>
    <rPh sb="4" eb="5">
      <t>カカ</t>
    </rPh>
    <rPh sb="10" eb="11">
      <t>キョウ</t>
    </rPh>
    <rPh sb="11" eb="12">
      <t>ヒ</t>
    </rPh>
    <phoneticPr fontId="2"/>
  </si>
  <si>
    <t>観察回数</t>
    <rPh sb="0" eb="2">
      <t>カンサツ</t>
    </rPh>
    <rPh sb="2" eb="4">
      <t>カイスウ</t>
    </rPh>
    <phoneticPr fontId="2"/>
  </si>
  <si>
    <t>測定頻度</t>
    <rPh sb="0" eb="2">
      <t>ソクテイ</t>
    </rPh>
    <rPh sb="2" eb="4">
      <t>ヒンド</t>
    </rPh>
    <phoneticPr fontId="2"/>
  </si>
  <si>
    <t>1症例当たりのポイント</t>
    <rPh sb="1" eb="3">
      <t>ショウレイ</t>
    </rPh>
    <rPh sb="3" eb="4">
      <t>ア</t>
    </rPh>
    <phoneticPr fontId="2"/>
  </si>
  <si>
    <t>3ヵ月～1年に1回</t>
    <rPh sb="2" eb="3">
      <t>ゲツ</t>
    </rPh>
    <rPh sb="5" eb="6">
      <t>ネン</t>
    </rPh>
    <rPh sb="8" eb="9">
      <t>カイ</t>
    </rPh>
    <phoneticPr fontId="2"/>
  </si>
  <si>
    <t>1ヵ月に2回以上</t>
    <rPh sb="2" eb="3">
      <t>ゲツ</t>
    </rPh>
    <rPh sb="5" eb="6">
      <t>カイ</t>
    </rPh>
    <rPh sb="6" eb="8">
      <t>イジョウ</t>
    </rPh>
    <phoneticPr fontId="2"/>
  </si>
  <si>
    <t>1～2ヵ月に1回</t>
    <rPh sb="4" eb="5">
      <t>ゲツ</t>
    </rPh>
    <rPh sb="7" eb="8">
      <t>カイ</t>
    </rPh>
    <phoneticPr fontId="2"/>
  </si>
  <si>
    <t>有り</t>
    <rPh sb="0" eb="1">
      <t>ア</t>
    </rPh>
    <phoneticPr fontId="2"/>
  </si>
  <si>
    <t>Ⅱ
(ウエイト×2)</t>
    <phoneticPr fontId="2"/>
  </si>
  <si>
    <t>Ⅲ
(ウエイト×3)</t>
    <phoneticPr fontId="2"/>
  </si>
  <si>
    <t>M</t>
    <phoneticPr fontId="2"/>
  </si>
  <si>
    <t>P</t>
    <phoneticPr fontId="2"/>
  </si>
  <si>
    <t>放射線科の協力(画像提出等)の必要性</t>
    <rPh sb="0" eb="4">
      <t>ホウシャセンカ</t>
    </rPh>
    <rPh sb="5" eb="7">
      <t>キョウリョク</t>
    </rPh>
    <rPh sb="8" eb="10">
      <t>ガゾウ</t>
    </rPh>
    <rPh sb="10" eb="13">
      <t>テイシュツナド</t>
    </rPh>
    <rPh sb="15" eb="17">
      <t>ヒツヨウ</t>
    </rPh>
    <rPh sb="17" eb="18">
      <t>セイ</t>
    </rPh>
    <phoneticPr fontId="2"/>
  </si>
  <si>
    <t>(①＋②＋③)×0.35</t>
    <phoneticPr fontId="2"/>
  </si>
  <si>
    <t>１症例×50,000</t>
    <rPh sb="1" eb="3">
      <t>ショウレイ</t>
    </rPh>
    <phoneticPr fontId="2"/>
  </si>
  <si>
    <t>　　契約単位の費用については，原則として払い戻さないものとする。</t>
    <rPh sb="2" eb="4">
      <t>ケイヤク</t>
    </rPh>
    <rPh sb="4" eb="6">
      <t>タンイ</t>
    </rPh>
    <rPh sb="7" eb="8">
      <t>ヒ</t>
    </rPh>
    <rPh sb="8" eb="9">
      <t>ヨウ</t>
    </rPh>
    <rPh sb="15" eb="17">
      <t>ゲンソク</t>
    </rPh>
    <rPh sb="20" eb="21">
      <t>ハラ</t>
    </rPh>
    <rPh sb="22" eb="23">
      <t>モド</t>
    </rPh>
    <phoneticPr fontId="2"/>
  </si>
  <si>
    <t>整理番号</t>
    <rPh sb="0" eb="2">
      <t>セイリ</t>
    </rPh>
    <rPh sb="2" eb="4">
      <t>バンゴウ</t>
    </rPh>
    <phoneticPr fontId="2"/>
  </si>
  <si>
    <t>■治験　　□製造販売後臨床試験</t>
    <rPh sb="1" eb="3">
      <t>チケン</t>
    </rPh>
    <rPh sb="6" eb="8">
      <t>セイゾウ</t>
    </rPh>
    <rPh sb="8" eb="10">
      <t>ハンバイ</t>
    </rPh>
    <rPh sb="10" eb="11">
      <t>ゴ</t>
    </rPh>
    <rPh sb="11" eb="13">
      <t>リンショウ</t>
    </rPh>
    <rPh sb="13" eb="15">
      <t>シケン</t>
    </rPh>
    <phoneticPr fontId="2"/>
  </si>
  <si>
    <t>算定内訳</t>
    <rPh sb="0" eb="1">
      <t>サン</t>
    </rPh>
    <rPh sb="1" eb="2">
      <t>テイ</t>
    </rPh>
    <rPh sb="2" eb="4">
      <t>ウチワケ</t>
    </rPh>
    <phoneticPr fontId="2"/>
  </si>
  <si>
    <t>本治験に相当する経費分として推定した金額</t>
  </si>
  <si>
    <t>(1)直接経費合計</t>
    <rPh sb="3" eb="5">
      <t>チョクセツ</t>
    </rPh>
    <rPh sb="5" eb="7">
      <t>ケイヒ</t>
    </rPh>
    <rPh sb="7" eb="9">
      <t>ゴウケイ</t>
    </rPh>
    <phoneticPr fontId="2"/>
  </si>
  <si>
    <t>①＋②＋③＋④</t>
    <phoneticPr fontId="2"/>
  </si>
  <si>
    <t>①×35％</t>
    <phoneticPr fontId="2"/>
  </si>
  <si>
    <t>②管理経費</t>
    <rPh sb="1" eb="5">
      <t>カンリケイヒ</t>
    </rPh>
    <phoneticPr fontId="2"/>
  </si>
  <si>
    <t>①脱落症例に係る費用</t>
    <rPh sb="1" eb="3">
      <t>ダツラク</t>
    </rPh>
    <rPh sb="3" eb="5">
      <t>ショウレイ</t>
    </rPh>
    <rPh sb="6" eb="7">
      <t>カカ</t>
    </rPh>
    <rPh sb="8" eb="10">
      <t>ヒヨウ</t>
    </rPh>
    <phoneticPr fontId="2"/>
  </si>
  <si>
    <t>①負担軽減費</t>
    <rPh sb="1" eb="3">
      <t>フタン</t>
    </rPh>
    <rPh sb="3" eb="5">
      <t>ケイゲン</t>
    </rPh>
    <rPh sb="5" eb="6">
      <t>ヒ</t>
    </rPh>
    <phoneticPr fontId="2"/>
  </si>
  <si>
    <t>１症例×7,000</t>
    <rPh sb="1" eb="3">
      <t>ショウレイ</t>
    </rPh>
    <phoneticPr fontId="2"/>
  </si>
  <si>
    <t>ウエイト</t>
    <phoneticPr fontId="2"/>
  </si>
  <si>
    <t>Ⅰ
(ウエイト×1)</t>
    <phoneticPr fontId="2"/>
  </si>
  <si>
    <t>Ⅱ
(ウエイト×2)</t>
    <phoneticPr fontId="2"/>
  </si>
  <si>
    <t>Ⅲ
(ウエイト×3)</t>
    <phoneticPr fontId="2"/>
  </si>
  <si>
    <t>眼科の協力</t>
    <rPh sb="0" eb="2">
      <t>ガンカ</t>
    </rPh>
    <rPh sb="3" eb="5">
      <t>キョウリョク</t>
    </rPh>
    <phoneticPr fontId="2"/>
  </si>
  <si>
    <t>R</t>
    <phoneticPr fontId="2"/>
  </si>
  <si>
    <t>特殊な検査の有無
(ワークシートの記載)</t>
    <rPh sb="0" eb="2">
      <t>トクシュ</t>
    </rPh>
    <rPh sb="3" eb="5">
      <t>ケンサ</t>
    </rPh>
    <rPh sb="6" eb="8">
      <t>ウム</t>
    </rPh>
    <rPh sb="17" eb="19">
      <t>キサイ</t>
    </rPh>
    <phoneticPr fontId="2"/>
  </si>
  <si>
    <t>造影剤使用の有無</t>
    <rPh sb="0" eb="3">
      <t>ゾウエイザイ</t>
    </rPh>
    <rPh sb="3" eb="5">
      <t>シヨウ</t>
    </rPh>
    <rPh sb="6" eb="8">
      <t>ウム</t>
    </rPh>
    <phoneticPr fontId="2"/>
  </si>
  <si>
    <t>ウエイト</t>
    <phoneticPr fontId="2"/>
  </si>
  <si>
    <t>Ⅰ
(ウエイト×1)</t>
    <phoneticPr fontId="2"/>
  </si>
  <si>
    <t>Ⅱ
(ウエイト×2)</t>
    <phoneticPr fontId="2"/>
  </si>
  <si>
    <t>Ⅲ
(ウエイト×3)</t>
    <phoneticPr fontId="2"/>
  </si>
  <si>
    <t>ポイント</t>
    <phoneticPr fontId="2"/>
  </si>
  <si>
    <t>神経内科の協力</t>
    <rPh sb="0" eb="2">
      <t>シンケイ</t>
    </rPh>
    <rPh sb="2" eb="4">
      <t>ナイカ</t>
    </rPh>
    <rPh sb="5" eb="7">
      <t>キョウリョク</t>
    </rPh>
    <phoneticPr fontId="2"/>
  </si>
  <si>
    <t>箱</t>
    <rPh sb="0" eb="1">
      <t>ハコ</t>
    </rPh>
    <phoneticPr fontId="2"/>
  </si>
  <si>
    <t>ヶ月</t>
    <rPh sb="1" eb="2">
      <t>ゲツ</t>
    </rPh>
    <phoneticPr fontId="2"/>
  </si>
  <si>
    <t>年</t>
    <rPh sb="0" eb="1">
      <t>ネン</t>
    </rPh>
    <phoneticPr fontId="2"/>
  </si>
  <si>
    <t>運送料</t>
    <rPh sb="0" eb="2">
      <t>ウンソウ</t>
    </rPh>
    <rPh sb="2" eb="3">
      <t>リョウ</t>
    </rPh>
    <phoneticPr fontId="2"/>
  </si>
  <si>
    <t>（固定）</t>
    <rPh sb="1" eb="3">
      <t>コテイ</t>
    </rPh>
    <phoneticPr fontId="2"/>
  </si>
  <si>
    <t>②運送料</t>
    <rPh sb="1" eb="3">
      <t>ウンソウ</t>
    </rPh>
    <rPh sb="3" eb="4">
      <t>リョウ</t>
    </rPh>
    <phoneticPr fontId="2"/>
  </si>
  <si>
    <t>③専用保管箱</t>
    <rPh sb="1" eb="3">
      <t>センヨウ</t>
    </rPh>
    <rPh sb="3" eb="5">
      <t>ホカン</t>
    </rPh>
    <rPh sb="5" eb="6">
      <t>バコ</t>
    </rPh>
    <phoneticPr fontId="2"/>
  </si>
  <si>
    <t>（①＋②＋③）×35％</t>
    <phoneticPr fontId="2"/>
  </si>
  <si>
    <t>①＋②＋③＋④</t>
    <phoneticPr fontId="2"/>
  </si>
  <si>
    <t>文書保管個数</t>
    <rPh sb="2" eb="4">
      <t>ホカン</t>
    </rPh>
    <rPh sb="4" eb="6">
      <t>コスウ</t>
    </rPh>
    <phoneticPr fontId="2"/>
  </si>
  <si>
    <t>文書保管月数</t>
    <rPh sb="2" eb="4">
      <t>ホカン</t>
    </rPh>
    <rPh sb="4" eb="6">
      <t>ゲッスウ</t>
    </rPh>
    <phoneticPr fontId="2"/>
  </si>
  <si>
    <t>文書保管年数</t>
    <rPh sb="2" eb="4">
      <t>ホカン</t>
    </rPh>
    <rPh sb="4" eb="6">
      <t>ネンスウ</t>
    </rPh>
    <phoneticPr fontId="2"/>
  </si>
  <si>
    <t>①文書保管料</t>
    <rPh sb="3" eb="5">
      <t>ホカン</t>
    </rPh>
    <rPh sb="5" eb="6">
      <t>リョウ</t>
    </rPh>
    <phoneticPr fontId="2"/>
  </si>
  <si>
    <t>「300円/１箱」　</t>
    <rPh sb="4" eb="5">
      <t>エン</t>
    </rPh>
    <rPh sb="7" eb="8">
      <t>ハコ</t>
    </rPh>
    <phoneticPr fontId="2"/>
  </si>
  <si>
    <t>③専用保管箱(１箱)</t>
    <rPh sb="1" eb="3">
      <t>センヨウ</t>
    </rPh>
    <rPh sb="3" eb="5">
      <t>ホカン</t>
    </rPh>
    <rPh sb="5" eb="6">
      <t>バコ</t>
    </rPh>
    <rPh sb="8" eb="9">
      <t>ハコ</t>
    </rPh>
    <phoneticPr fontId="2"/>
  </si>
  <si>
    <t>回</t>
    <rPh sb="0" eb="1">
      <t>カイ</t>
    </rPh>
    <phoneticPr fontId="2"/>
  </si>
  <si>
    <t>入院・外来の別</t>
    <rPh sb="0" eb="2">
      <t>ニュウイン</t>
    </rPh>
    <rPh sb="3" eb="5">
      <t>ガイライ</t>
    </rPh>
    <rPh sb="6" eb="7">
      <t>ベツ</t>
    </rPh>
    <phoneticPr fontId="2"/>
  </si>
  <si>
    <t>侵襲的機能検査及び画像診断回数</t>
    <rPh sb="0" eb="2">
      <t>シンシュウ</t>
    </rPh>
    <rPh sb="2" eb="3">
      <t>テキ</t>
    </rPh>
    <rPh sb="3" eb="5">
      <t>キノウ</t>
    </rPh>
    <rPh sb="5" eb="7">
      <t>ケンサ</t>
    </rPh>
    <rPh sb="7" eb="8">
      <t>オヨ</t>
    </rPh>
    <rPh sb="9" eb="11">
      <t>ガゾウ</t>
    </rPh>
    <rPh sb="11" eb="13">
      <t>シンダン</t>
    </rPh>
    <rPh sb="13" eb="15">
      <t>カイスウ</t>
    </rPh>
    <phoneticPr fontId="2"/>
  </si>
  <si>
    <t>生検回数</t>
    <rPh sb="0" eb="2">
      <t>セイケン</t>
    </rPh>
    <rPh sb="2" eb="4">
      <t>カイスウ</t>
    </rPh>
    <phoneticPr fontId="2"/>
  </si>
  <si>
    <t>回数</t>
    <rPh sb="0" eb="2">
      <t>カイスウ</t>
    </rPh>
    <phoneticPr fontId="2"/>
  </si>
  <si>
    <t>症例発表</t>
    <phoneticPr fontId="2"/>
  </si>
  <si>
    <t>合計</t>
    <rPh sb="0" eb="2">
      <t>ゴウケイ</t>
    </rPh>
    <phoneticPr fontId="2"/>
  </si>
  <si>
    <t>同一適応で欧米で承認</t>
    <rPh sb="0" eb="2">
      <t>ドウイツ</t>
    </rPh>
    <rPh sb="2" eb="4">
      <t>テキオウ</t>
    </rPh>
    <rPh sb="5" eb="7">
      <t>オウベイ</t>
    </rPh>
    <rPh sb="8" eb="10">
      <t>ショウニン</t>
    </rPh>
    <phoneticPr fontId="2"/>
  </si>
  <si>
    <t>未承認</t>
    <rPh sb="0" eb="3">
      <t>ミショウニン</t>
    </rPh>
    <phoneticPr fontId="2"/>
  </si>
  <si>
    <t>他の適応で国内で承認</t>
    <rPh sb="0" eb="1">
      <t>ホカ</t>
    </rPh>
    <rPh sb="2" eb="4">
      <t>テキオウ</t>
    </rPh>
    <rPh sb="5" eb="7">
      <t>コクナイ</t>
    </rPh>
    <rPh sb="8" eb="10">
      <t>ショウニン</t>
    </rPh>
    <phoneticPr fontId="2"/>
  </si>
  <si>
    <t>承認申請に使用される文書等の作成</t>
    <rPh sb="0" eb="2">
      <t>ショウニン</t>
    </rPh>
    <rPh sb="2" eb="4">
      <t>シンセイ</t>
    </rPh>
    <rPh sb="5" eb="7">
      <t>シヨウ</t>
    </rPh>
    <rPh sb="10" eb="12">
      <t>ブンショ</t>
    </rPh>
    <rPh sb="12" eb="13">
      <t>トウ</t>
    </rPh>
    <rPh sb="14" eb="16">
      <t>サクセイ</t>
    </rPh>
    <phoneticPr fontId="2"/>
  </si>
  <si>
    <t>臨床症状観察項目数</t>
    <rPh sb="0" eb="2">
      <t>リンショウ</t>
    </rPh>
    <rPh sb="2" eb="4">
      <t>ショウジョウ</t>
    </rPh>
    <rPh sb="4" eb="6">
      <t>カンサツ</t>
    </rPh>
    <rPh sb="6" eb="9">
      <t>コウモクスウ</t>
    </rPh>
    <phoneticPr fontId="2"/>
  </si>
  <si>
    <t>O</t>
    <phoneticPr fontId="2"/>
  </si>
  <si>
    <t>4以下</t>
    <rPh sb="1" eb="3">
      <t>イカ</t>
    </rPh>
    <phoneticPr fontId="2"/>
  </si>
  <si>
    <t>5～9</t>
    <phoneticPr fontId="2"/>
  </si>
  <si>
    <t>10以上</t>
    <rPh sb="2" eb="4">
      <t>イジョウ</t>
    </rPh>
    <phoneticPr fontId="2"/>
  </si>
  <si>
    <t>一般的検査+非侵襲的機能検査及び画像診断項目数</t>
    <rPh sb="0" eb="3">
      <t>イッパンテキ</t>
    </rPh>
    <rPh sb="3" eb="5">
      <t>ケンサ</t>
    </rPh>
    <rPh sb="6" eb="10">
      <t>ヒシンシュウテキ</t>
    </rPh>
    <rPh sb="10" eb="12">
      <t>キノウ</t>
    </rPh>
    <rPh sb="12" eb="14">
      <t>ケンサ</t>
    </rPh>
    <rPh sb="14" eb="15">
      <t>オヨ</t>
    </rPh>
    <rPh sb="16" eb="18">
      <t>ガゾウ</t>
    </rPh>
    <rPh sb="18" eb="20">
      <t>シンダン</t>
    </rPh>
    <rPh sb="20" eb="23">
      <t>コウモクスウ</t>
    </rPh>
    <phoneticPr fontId="2"/>
  </si>
  <si>
    <t>1症例当たりのポイント：A+B+C+D+E+F+G+H+I+J+K+L+M+N</t>
    <rPh sb="1" eb="3">
      <t>ショウレイ</t>
    </rPh>
    <rPh sb="3" eb="4">
      <t>ア</t>
    </rPh>
    <phoneticPr fontId="2"/>
  </si>
  <si>
    <t>乳児、新生児</t>
    <rPh sb="0" eb="2">
      <t>ニュウジ</t>
    </rPh>
    <rPh sb="3" eb="6">
      <t>シンセイジ</t>
    </rPh>
    <phoneticPr fontId="2"/>
  </si>
  <si>
    <t>5～9回</t>
    <rPh sb="3" eb="4">
      <t>カイ</t>
    </rPh>
    <phoneticPr fontId="2"/>
  </si>
  <si>
    <t>10～19回</t>
    <rPh sb="5" eb="6">
      <t>カイ</t>
    </rPh>
    <phoneticPr fontId="2"/>
  </si>
  <si>
    <t>1契約当たりのポイント：O+P</t>
    <rPh sb="1" eb="3">
      <t>ケイヤク</t>
    </rPh>
    <rPh sb="3" eb="4">
      <t>ア</t>
    </rPh>
    <phoneticPr fontId="2"/>
  </si>
  <si>
    <t>②運送料(往復料金)
※保管時および廃棄時の送料</t>
    <rPh sb="1" eb="3">
      <t>ウンソウ</t>
    </rPh>
    <rPh sb="3" eb="4">
      <t>リョウ</t>
    </rPh>
    <rPh sb="5" eb="7">
      <t>オウフク</t>
    </rPh>
    <rPh sb="7" eb="9">
      <t>リョウキン</t>
    </rPh>
    <phoneticPr fontId="2"/>
  </si>
  <si>
    <t>　　別途、消費税を加算し，その取り扱いについては，小数点以下は切り上げとする。</t>
    <rPh sb="2" eb="4">
      <t>ベット</t>
    </rPh>
    <rPh sb="5" eb="8">
      <t>ショウヒゼイ</t>
    </rPh>
    <rPh sb="9" eb="11">
      <t>カサン</t>
    </rPh>
    <rPh sb="15" eb="16">
      <t>ト</t>
    </rPh>
    <rPh sb="17" eb="18">
      <t>アツカ</t>
    </rPh>
    <rPh sb="25" eb="28">
      <t>ショウスウテン</t>
    </rPh>
    <rPh sb="28" eb="30">
      <t>イカ</t>
    </rPh>
    <rPh sb="31" eb="32">
      <t>キ</t>
    </rPh>
    <rPh sb="33" eb="34">
      <t>ア</t>
    </rPh>
    <phoneticPr fontId="2"/>
  </si>
  <si>
    <t>ポイント数×6,000</t>
    <rPh sb="4" eb="5">
      <t>スウ</t>
    </rPh>
    <phoneticPr fontId="2"/>
  </si>
  <si>
    <t>ポイント数×6,000×0.8</t>
    <rPh sb="4" eb="5">
      <t>スウ</t>
    </rPh>
    <phoneticPr fontId="2"/>
  </si>
  <si>
    <t>①文書保管料(１箱/１年)</t>
    <rPh sb="1" eb="3">
      <t>ブンショ</t>
    </rPh>
    <rPh sb="3" eb="5">
      <t>ホカン</t>
    </rPh>
    <rPh sb="5" eb="6">
      <t>リョウ</t>
    </rPh>
    <rPh sb="8" eb="9">
      <t>ハコ</t>
    </rPh>
    <rPh sb="11" eb="12">
      <t>ネン</t>
    </rPh>
    <phoneticPr fontId="2"/>
  </si>
  <si>
    <t>外部委託のため、料金が改訂される場合があります</t>
    <rPh sb="0" eb="2">
      <t>ガイブ</t>
    </rPh>
    <rPh sb="2" eb="4">
      <t>イタク</t>
    </rPh>
    <rPh sb="8" eb="10">
      <t>リョウキン</t>
    </rPh>
    <rPh sb="11" eb="13">
      <t>カイテイ</t>
    </rPh>
    <rPh sb="16" eb="18">
      <t>バアイ</t>
    </rPh>
    <phoneticPr fontId="2"/>
  </si>
  <si>
    <t>【治験終了前時】</t>
    <rPh sb="1" eb="3">
      <t>チケン</t>
    </rPh>
    <rPh sb="3" eb="5">
      <t>シュウリョウ</t>
    </rPh>
    <rPh sb="5" eb="6">
      <t>マエ</t>
    </rPh>
    <rPh sb="6" eb="7">
      <t>ジ</t>
    </rPh>
    <phoneticPr fontId="2"/>
  </si>
  <si>
    <t>④事務経費</t>
    <rPh sb="1" eb="3">
      <t>ジム</t>
    </rPh>
    <rPh sb="3" eb="5">
      <t>ケイヒ</t>
    </rPh>
    <phoneticPr fontId="2"/>
  </si>
  <si>
    <t>②事務経費</t>
    <rPh sb="1" eb="3">
      <t>ジム</t>
    </rPh>
    <rPh sb="3" eb="5">
      <t>ケイヒ</t>
    </rPh>
    <phoneticPr fontId="2"/>
  </si>
  <si>
    <t>Q</t>
    <phoneticPr fontId="2"/>
  </si>
  <si>
    <t>S</t>
    <phoneticPr fontId="2"/>
  </si>
  <si>
    <t>X</t>
    <phoneticPr fontId="2"/>
  </si>
  <si>
    <t>Y</t>
    <phoneticPr fontId="2"/>
  </si>
  <si>
    <t>Z</t>
    <phoneticPr fontId="2"/>
  </si>
  <si>
    <t>設定根拠</t>
    <rPh sb="0" eb="2">
      <t>セッテイ</t>
    </rPh>
    <rPh sb="2" eb="4">
      <t>コンキョ</t>
    </rPh>
    <phoneticPr fontId="2"/>
  </si>
  <si>
    <t>整理番号</t>
  </si>
  <si>
    <t>区分</t>
  </si>
  <si>
    <t>合　計</t>
    <rPh sb="0" eb="1">
      <t>ゴウ</t>
    </rPh>
    <rPh sb="2" eb="3">
      <t>ケイ</t>
    </rPh>
    <phoneticPr fontId="2"/>
  </si>
  <si>
    <t>③管理経費</t>
    <rPh sb="1" eb="3">
      <t>カンリ</t>
    </rPh>
    <rPh sb="3" eb="5">
      <t>ケイヒ</t>
    </rPh>
    <phoneticPr fontId="2"/>
  </si>
  <si>
    <t>A. 初回契約時</t>
    <rPh sb="3" eb="5">
      <t>ショカイ</t>
    </rPh>
    <rPh sb="5" eb="7">
      <t>ケイヤク</t>
    </rPh>
    <rPh sb="7" eb="8">
      <t>ジ</t>
    </rPh>
    <phoneticPr fontId="2"/>
  </si>
  <si>
    <t xml:space="preserve">    請　　　求…A：初回契約時に請求　B：2年目以降、1年を超える毎に請求</t>
    <rPh sb="24" eb="26">
      <t>ネンメ</t>
    </rPh>
    <rPh sb="26" eb="28">
      <t>イコウ</t>
    </rPh>
    <rPh sb="30" eb="31">
      <t>ネン</t>
    </rPh>
    <rPh sb="32" eb="33">
      <t>コ</t>
    </rPh>
    <rPh sb="35" eb="36">
      <t>ゴト</t>
    </rPh>
    <rPh sb="37" eb="39">
      <t>セイキュウ</t>
    </rPh>
    <phoneticPr fontId="2"/>
  </si>
  <si>
    <t>B. 2年目以降、1年毎</t>
    <rPh sb="4" eb="8">
      <t>ネンメイコウ</t>
    </rPh>
    <rPh sb="10" eb="11">
      <t>ネン</t>
    </rPh>
    <rPh sb="11" eb="12">
      <t>ゴト</t>
    </rPh>
    <phoneticPr fontId="2"/>
  </si>
  <si>
    <t>観察期脱落症例研究経費算出基準</t>
    <rPh sb="0" eb="2">
      <t>カンサツ</t>
    </rPh>
    <rPh sb="2" eb="3">
      <t>キ</t>
    </rPh>
    <rPh sb="3" eb="5">
      <t>ダツラク</t>
    </rPh>
    <rPh sb="5" eb="7">
      <t>ショウレイ</t>
    </rPh>
    <rPh sb="7" eb="9">
      <t>ケンキュウ</t>
    </rPh>
    <rPh sb="9" eb="11">
      <t>ケイヒ</t>
    </rPh>
    <rPh sb="11" eb="13">
      <t>サンシュツ</t>
    </rPh>
    <rPh sb="13" eb="15">
      <t>キジュン</t>
    </rPh>
    <phoneticPr fontId="2"/>
  </si>
  <si>
    <t>　　請　　　求…来院実績をもとに当該費用を算定の上、来院の翌月に請求</t>
    <rPh sb="2" eb="3">
      <t>ショウ</t>
    </rPh>
    <rPh sb="6" eb="7">
      <t>モトム</t>
    </rPh>
    <rPh sb="8" eb="10">
      <t>ライイン</t>
    </rPh>
    <rPh sb="10" eb="12">
      <t>ジッセキ</t>
    </rPh>
    <rPh sb="16" eb="18">
      <t>トウガイ</t>
    </rPh>
    <rPh sb="18" eb="20">
      <t>ヒヨウ</t>
    </rPh>
    <rPh sb="21" eb="23">
      <t>サンテイ</t>
    </rPh>
    <rPh sb="24" eb="25">
      <t>ウエ</t>
    </rPh>
    <rPh sb="26" eb="28">
      <t>ライイン</t>
    </rPh>
    <rPh sb="29" eb="31">
      <t>ヨクゲツ</t>
    </rPh>
    <rPh sb="32" eb="34">
      <t>セイキュウ</t>
    </rPh>
    <phoneticPr fontId="2"/>
  </si>
  <si>
    <t>負担軽減費に係る経費算出基準</t>
    <rPh sb="0" eb="2">
      <t>フタン</t>
    </rPh>
    <rPh sb="2" eb="4">
      <t>ケイゲン</t>
    </rPh>
    <rPh sb="4" eb="5">
      <t>ヒ</t>
    </rPh>
    <rPh sb="6" eb="7">
      <t>カカ</t>
    </rPh>
    <rPh sb="8" eb="10">
      <t>ケイヒ</t>
    </rPh>
    <rPh sb="10" eb="12">
      <t>サンシュツ</t>
    </rPh>
    <rPh sb="12" eb="14">
      <t>キジュン</t>
    </rPh>
    <phoneticPr fontId="2"/>
  </si>
  <si>
    <t>②治験業務に従事する事務職員の賃金</t>
    <rPh sb="1" eb="3">
      <t>チケン</t>
    </rPh>
    <rPh sb="3" eb="5">
      <t>ギョウム</t>
    </rPh>
    <rPh sb="6" eb="8">
      <t>ジュウジ</t>
    </rPh>
    <rPh sb="10" eb="12">
      <t>ジム</t>
    </rPh>
    <rPh sb="12" eb="14">
      <t>ショクイン</t>
    </rPh>
    <rPh sb="15" eb="17">
      <t>チンギン</t>
    </rPh>
    <phoneticPr fontId="2"/>
  </si>
  <si>
    <t>≪文書保管に係る経費の算定方法≫</t>
    <rPh sb="1" eb="3">
      <t>ブンショ</t>
    </rPh>
    <rPh sb="3" eb="5">
      <t>ホカン</t>
    </rPh>
    <rPh sb="6" eb="7">
      <t>カカ</t>
    </rPh>
    <rPh sb="8" eb="10">
      <t>ケイヒ</t>
    </rPh>
    <rPh sb="11" eb="13">
      <t>サンテイ</t>
    </rPh>
    <phoneticPr fontId="2"/>
  </si>
  <si>
    <t>　　　　　　　　　 観察期脱落症例に係る経費は、同意取得・症例登録確認表をもとに観察期脱落日の翌月に請求</t>
    <rPh sb="10" eb="12">
      <t>カンサツ</t>
    </rPh>
    <rPh sb="12" eb="13">
      <t>キ</t>
    </rPh>
    <rPh sb="13" eb="15">
      <t>ダツラク</t>
    </rPh>
    <rPh sb="15" eb="17">
      <t>ショウレイ</t>
    </rPh>
    <rPh sb="40" eb="42">
      <t>カンサツ</t>
    </rPh>
    <rPh sb="42" eb="43">
      <t>キ</t>
    </rPh>
    <rPh sb="43" eb="45">
      <t>ダツラク</t>
    </rPh>
    <rPh sb="45" eb="46">
      <t>ヒ</t>
    </rPh>
    <phoneticPr fontId="2"/>
  </si>
  <si>
    <t>　　下記算出表の経費以外に必要な経費があれば、治験毎に設定する。</t>
    <rPh sb="2" eb="4">
      <t>カキ</t>
    </rPh>
    <rPh sb="4" eb="6">
      <t>サンシュツ</t>
    </rPh>
    <rPh sb="6" eb="7">
      <t>ヒョウ</t>
    </rPh>
    <rPh sb="8" eb="10">
      <t>ケイヒ</t>
    </rPh>
    <rPh sb="10" eb="12">
      <t>イガイ</t>
    </rPh>
    <rPh sb="13" eb="15">
      <t>ヒツヨウ</t>
    </rPh>
    <rPh sb="16" eb="18">
      <t>ケイヒ</t>
    </rPh>
    <rPh sb="23" eb="25">
      <t>チケン</t>
    </rPh>
    <rPh sb="25" eb="26">
      <t>ゴト</t>
    </rPh>
    <rPh sb="27" eb="29">
      <t>セッテイ</t>
    </rPh>
    <phoneticPr fontId="2"/>
  </si>
  <si>
    <t>研究経費算出基準</t>
    <rPh sb="0" eb="2">
      <t>ケンキュウ</t>
    </rPh>
    <rPh sb="2" eb="4">
      <t>ケイヒ</t>
    </rPh>
    <rPh sb="4" eb="6">
      <t>サンシュツ</t>
    </rPh>
    <rPh sb="6" eb="8">
      <t>キジュン</t>
    </rPh>
    <phoneticPr fontId="2"/>
  </si>
  <si>
    <t>金額</t>
    <rPh sb="0" eb="2">
      <t>キンガク</t>
    </rPh>
    <phoneticPr fontId="2"/>
  </si>
  <si>
    <t>本治験に係る関係要員(専従者を除く)の人件費及び建物・機器の減価償却費
(1)×30％</t>
    <phoneticPr fontId="2"/>
  </si>
  <si>
    <t>②事務職賃金</t>
    <phoneticPr fontId="2"/>
  </si>
  <si>
    <t>本治験に係る技術料、光熱水費・通信費等の管理的諸経費
（①＋②）×35％</t>
    <phoneticPr fontId="2"/>
  </si>
  <si>
    <t>(1)＋(2)　　（消費税別）</t>
    <phoneticPr fontId="2"/>
  </si>
  <si>
    <t>Ｂ. 2年目以降（1年あたり）</t>
    <rPh sb="4" eb="6">
      <t>ネンメ</t>
    </rPh>
    <rPh sb="6" eb="8">
      <t>イコウ</t>
    </rPh>
    <phoneticPr fontId="2"/>
  </si>
  <si>
    <t>研究費</t>
    <rPh sb="0" eb="2">
      <t>ケンキュウ</t>
    </rPh>
    <rPh sb="2" eb="3">
      <t>ヒ</t>
    </rPh>
    <phoneticPr fontId="2"/>
  </si>
  <si>
    <t>関西医科大学附属病院のポイント表に基づく
「ﾎﾟｲﾝﾄ数×6,000円×１症例」</t>
    <phoneticPr fontId="2"/>
  </si>
  <si>
    <t>①研究費</t>
    <rPh sb="1" eb="4">
      <t>ケンキュウヒ</t>
    </rPh>
    <phoneticPr fontId="2"/>
  </si>
  <si>
    <t>本治験に係る技術料、光熱水費・通信費等の管理的諸経費
①×35％</t>
    <phoneticPr fontId="2"/>
  </si>
  <si>
    <t>①＋②＋③</t>
    <phoneticPr fontId="2"/>
  </si>
  <si>
    <t>西暦</t>
    <rPh sb="0" eb="2">
      <t>セイレキ</t>
    </rPh>
    <phoneticPr fontId="2"/>
  </si>
  <si>
    <t>治験費用算定明細書</t>
    <rPh sb="0" eb="2">
      <t>チケン</t>
    </rPh>
    <rPh sb="2" eb="3">
      <t>ヒ</t>
    </rPh>
    <rPh sb="3" eb="4">
      <t>ヨウ</t>
    </rPh>
    <rPh sb="4" eb="6">
      <t>サンテイ</t>
    </rPh>
    <rPh sb="6" eb="9">
      <t>メイサイショ</t>
    </rPh>
    <phoneticPr fontId="2"/>
  </si>
  <si>
    <t>放射線科協力費</t>
    <rPh sb="0" eb="3">
      <t>ホウシャセン</t>
    </rPh>
    <rPh sb="3" eb="4">
      <t>カ</t>
    </rPh>
    <rPh sb="4" eb="6">
      <t>キョウリョク</t>
    </rPh>
    <rPh sb="6" eb="7">
      <t>ヒ</t>
    </rPh>
    <phoneticPr fontId="2"/>
  </si>
  <si>
    <t>眼科協力費</t>
    <rPh sb="0" eb="1">
      <t>メ</t>
    </rPh>
    <rPh sb="1" eb="2">
      <t>カ</t>
    </rPh>
    <rPh sb="2" eb="4">
      <t>キョウリョク</t>
    </rPh>
    <rPh sb="4" eb="5">
      <t>ヒ</t>
    </rPh>
    <phoneticPr fontId="2"/>
  </si>
  <si>
    <t>神経内科協力費</t>
    <rPh sb="0" eb="2">
      <t>シンケイ</t>
    </rPh>
    <rPh sb="2" eb="4">
      <t>ナイカ</t>
    </rPh>
    <rPh sb="4" eb="6">
      <t>キョウリョク</t>
    </rPh>
    <rPh sb="6" eb="7">
      <t>ヒ</t>
    </rPh>
    <phoneticPr fontId="2"/>
  </si>
  <si>
    <t>「50,000円×１症例」</t>
    <phoneticPr fontId="2"/>
  </si>
  <si>
    <t>E. 他科協力費</t>
    <rPh sb="3" eb="5">
      <t>タカ</t>
    </rPh>
    <rPh sb="5" eb="8">
      <t>キョウリョクヒ</t>
    </rPh>
    <phoneticPr fontId="2"/>
  </si>
  <si>
    <t>①放射線科協力費</t>
    <rPh sb="1" eb="5">
      <t>ホウシャセンカ</t>
    </rPh>
    <rPh sb="5" eb="8">
      <t>キョウリョクヒ</t>
    </rPh>
    <phoneticPr fontId="2"/>
  </si>
  <si>
    <t>②眼科協力費</t>
    <rPh sb="1" eb="3">
      <t>ガンカ</t>
    </rPh>
    <rPh sb="3" eb="6">
      <t>キョウリョクヒ</t>
    </rPh>
    <phoneticPr fontId="2"/>
  </si>
  <si>
    <t>③神経内科協力費</t>
    <rPh sb="1" eb="3">
      <t>シンケイ</t>
    </rPh>
    <rPh sb="3" eb="5">
      <t>ナイカ</t>
    </rPh>
    <rPh sb="5" eb="8">
      <t>キョウリョクヒ</t>
    </rPh>
    <phoneticPr fontId="2"/>
  </si>
  <si>
    <t>④管理経費</t>
    <rPh sb="1" eb="3">
      <t>カンリ</t>
    </rPh>
    <rPh sb="3" eb="5">
      <t>ケイヒ</t>
    </rPh>
    <phoneticPr fontId="2"/>
  </si>
  <si>
    <t>本治験に係る技術料、光熱水費・通信費等の管理的諸経費
(①＋②＋③)×35％</t>
    <phoneticPr fontId="2"/>
  </si>
  <si>
    <t>放射線科協力費ポイント算出表</t>
    <rPh sb="0" eb="4">
      <t>ホウシャセンカ</t>
    </rPh>
    <rPh sb="4" eb="7">
      <t>キョウリョクヒ</t>
    </rPh>
    <rPh sb="11" eb="13">
      <t>サンシュツ</t>
    </rPh>
    <rPh sb="13" eb="14">
      <t>ヒョウ</t>
    </rPh>
    <phoneticPr fontId="2"/>
  </si>
  <si>
    <t>眼科協力費ポイント算出表</t>
    <rPh sb="0" eb="2">
      <t>ガンカ</t>
    </rPh>
    <rPh sb="2" eb="5">
      <t>キョウリョクヒ</t>
    </rPh>
    <rPh sb="9" eb="11">
      <t>サンシュツ</t>
    </rPh>
    <rPh sb="11" eb="12">
      <t>ヒョウ</t>
    </rPh>
    <phoneticPr fontId="2"/>
  </si>
  <si>
    <t>神経内科協力費ポイント算出表</t>
    <rPh sb="0" eb="2">
      <t>シンケイ</t>
    </rPh>
    <rPh sb="2" eb="4">
      <t>ナイカ</t>
    </rPh>
    <rPh sb="4" eb="7">
      <t>キョウリョクヒ</t>
    </rPh>
    <rPh sb="11" eb="13">
      <t>サンシュツ</t>
    </rPh>
    <rPh sb="13" eb="14">
      <t>ヒョウ</t>
    </rPh>
    <phoneticPr fontId="2"/>
  </si>
  <si>
    <t>必要</t>
    <rPh sb="0" eb="2">
      <t>ヒツヨウ</t>
    </rPh>
    <phoneticPr fontId="2"/>
  </si>
  <si>
    <t>①負担軽減費</t>
    <rPh sb="1" eb="6">
      <t>フタンケイゲンヒ</t>
    </rPh>
    <phoneticPr fontId="2"/>
  </si>
  <si>
    <t>治験参加に伴う交通費等の負担軽減費に要する経費
「来院回数(1)×7,000円×１症例」</t>
    <phoneticPr fontId="2"/>
  </si>
  <si>
    <t>②事務経費</t>
    <rPh sb="1" eb="5">
      <t>ジムケイヒ</t>
    </rPh>
    <phoneticPr fontId="2"/>
  </si>
  <si>
    <t>1. 固定費（契約単位）</t>
    <rPh sb="3" eb="6">
      <t>コテイヒ</t>
    </rPh>
    <rPh sb="7" eb="9">
      <t>ケイヤク</t>
    </rPh>
    <rPh sb="9" eb="11">
      <t>タンイ</t>
    </rPh>
    <phoneticPr fontId="2"/>
  </si>
  <si>
    <t>２. 変動費（症例単位）</t>
    <rPh sb="3" eb="5">
      <t>ヘンドウ</t>
    </rPh>
    <rPh sb="5" eb="6">
      <t>ヒ</t>
    </rPh>
    <rPh sb="7" eb="11">
      <t>ショウレイタンイ</t>
    </rPh>
    <phoneticPr fontId="2"/>
  </si>
  <si>
    <t>Ｃ. 研究費（実施症例）</t>
    <rPh sb="3" eb="6">
      <t>ケンキュウヒ</t>
    </rPh>
    <rPh sb="7" eb="11">
      <t>ジッシショウレイ</t>
    </rPh>
    <phoneticPr fontId="2"/>
  </si>
  <si>
    <t>Ｄ. 研究費（観察期脱落症例）</t>
    <rPh sb="3" eb="6">
      <t>ケンキュウヒ</t>
    </rPh>
    <rPh sb="7" eb="9">
      <t>カンサツ</t>
    </rPh>
    <rPh sb="9" eb="10">
      <t>キ</t>
    </rPh>
    <rPh sb="10" eb="12">
      <t>ダツラク</t>
    </rPh>
    <rPh sb="12" eb="14">
      <t>ショウレイ</t>
    </rPh>
    <phoneticPr fontId="2"/>
  </si>
  <si>
    <t>経費内訳</t>
    <rPh sb="0" eb="2">
      <t>ケイヒ</t>
    </rPh>
    <rPh sb="2" eb="4">
      <t>ウチワケ</t>
    </rPh>
    <phoneticPr fontId="2"/>
  </si>
  <si>
    <t>「文書保管個数(箱)×文書保管月数（月200円×12か月）×文書保管年数」</t>
    <rPh sb="8" eb="9">
      <t>ハコ</t>
    </rPh>
    <phoneticPr fontId="2"/>
  </si>
  <si>
    <t>T</t>
    <phoneticPr fontId="2"/>
  </si>
  <si>
    <t>U</t>
    <phoneticPr fontId="2"/>
  </si>
  <si>
    <t>V</t>
    <phoneticPr fontId="2"/>
  </si>
  <si>
    <t>W</t>
    <phoneticPr fontId="2"/>
  </si>
  <si>
    <t>①研究費</t>
    <rPh sb="1" eb="3">
      <t>ケンキュウ</t>
    </rPh>
    <rPh sb="3" eb="4">
      <t>ヒ</t>
    </rPh>
    <phoneticPr fontId="2"/>
  </si>
  <si>
    <t>研究費等ポイント設定根拠</t>
    <rPh sb="0" eb="3">
      <t>ケンキュウヒ</t>
    </rPh>
    <rPh sb="3" eb="4">
      <t>トウ</t>
    </rPh>
    <rPh sb="8" eb="10">
      <t>セッテイ</t>
    </rPh>
    <rPh sb="10" eb="12">
      <t>コンキョ</t>
    </rPh>
    <phoneticPr fontId="2"/>
  </si>
  <si>
    <t>【研究費】</t>
    <rPh sb="1" eb="4">
      <t>ケンキュウヒ</t>
    </rPh>
    <phoneticPr fontId="2"/>
  </si>
  <si>
    <t>【放射線科協力費】</t>
    <rPh sb="1" eb="5">
      <t>ホウシャセンカ</t>
    </rPh>
    <rPh sb="5" eb="7">
      <t>キョウリョク</t>
    </rPh>
    <rPh sb="7" eb="8">
      <t>ヒ</t>
    </rPh>
    <phoneticPr fontId="2"/>
  </si>
  <si>
    <t>要素</t>
    <rPh sb="0" eb="2">
      <t>ヨウソ</t>
    </rPh>
    <phoneticPr fontId="2"/>
  </si>
  <si>
    <t>【眼科協力費】</t>
    <rPh sb="1" eb="3">
      <t>ガンカ</t>
    </rPh>
    <rPh sb="3" eb="5">
      <t>キョウリョク</t>
    </rPh>
    <rPh sb="5" eb="6">
      <t>ヒ</t>
    </rPh>
    <phoneticPr fontId="2"/>
  </si>
  <si>
    <t>【神経内科協力費】</t>
    <rPh sb="1" eb="3">
      <t>シンケイ</t>
    </rPh>
    <rPh sb="3" eb="5">
      <t>ナイカ</t>
    </rPh>
    <rPh sb="5" eb="7">
      <t>キョウリョク</t>
    </rPh>
    <rPh sb="7" eb="8">
      <t>ヒ</t>
    </rPh>
    <phoneticPr fontId="2"/>
  </si>
  <si>
    <t>文書保管費用算定明細書</t>
    <rPh sb="0" eb="2">
      <t>ブンショ</t>
    </rPh>
    <rPh sb="2" eb="4">
      <t>ホカン</t>
    </rPh>
    <rPh sb="4" eb="6">
      <t>ヒヨウ</t>
    </rPh>
    <rPh sb="6" eb="7">
      <t>サン</t>
    </rPh>
    <rPh sb="7" eb="8">
      <t>テイ</t>
    </rPh>
    <rPh sb="8" eb="11">
      <t>メイサイショ</t>
    </rPh>
    <phoneticPr fontId="2"/>
  </si>
  <si>
    <t>■治験　　□製造販売後臨床試験</t>
    <phoneticPr fontId="2"/>
  </si>
  <si>
    <t>　</t>
  </si>
  <si>
    <t>固定費算出基準</t>
    <rPh sb="0" eb="3">
      <t>コテイヒ</t>
    </rPh>
    <rPh sb="3" eb="5">
      <t>サンシュツ</t>
    </rPh>
    <rPh sb="5" eb="7">
      <t>キジュン</t>
    </rPh>
    <phoneticPr fontId="2"/>
  </si>
  <si>
    <t>１．算定方法…「負担軽減費に係る経費算出基準」で算出した単価に症例数を乗じた額</t>
    <rPh sb="14" eb="15">
      <t>カカ</t>
    </rPh>
    <rPh sb="16" eb="18">
      <t>ケイヒ</t>
    </rPh>
    <phoneticPr fontId="2"/>
  </si>
  <si>
    <t>下記の算出表に従い算定した経費を1箱/１年当たりの単価とする。</t>
    <rPh sb="0" eb="2">
      <t>カキ</t>
    </rPh>
    <rPh sb="3" eb="5">
      <t>サンシュツ</t>
    </rPh>
    <rPh sb="5" eb="6">
      <t>ヒョウ</t>
    </rPh>
    <rPh sb="7" eb="8">
      <t>シタガ</t>
    </rPh>
    <rPh sb="9" eb="11">
      <t>サンテイ</t>
    </rPh>
    <rPh sb="13" eb="15">
      <t>ケイヒ</t>
    </rPh>
    <rPh sb="17" eb="18">
      <t>ハコ</t>
    </rPh>
    <rPh sb="21" eb="22">
      <t>ア</t>
    </rPh>
    <rPh sb="25" eb="27">
      <t>タンカ</t>
    </rPh>
    <phoneticPr fontId="2"/>
  </si>
  <si>
    <t>　　請　　　求…当院が指定する外部業者へ保管を委託する場合、保管箱数および保管期間を協議の上、治験終了時に請求</t>
    <rPh sb="2" eb="3">
      <t>ショウ</t>
    </rPh>
    <rPh sb="6" eb="7">
      <t>モトム</t>
    </rPh>
    <rPh sb="8" eb="10">
      <t>トウイン</t>
    </rPh>
    <rPh sb="11" eb="13">
      <t>シテイ</t>
    </rPh>
    <rPh sb="15" eb="17">
      <t>ガイブ</t>
    </rPh>
    <rPh sb="17" eb="19">
      <t>ギョウシャ</t>
    </rPh>
    <rPh sb="20" eb="22">
      <t>ホカン</t>
    </rPh>
    <rPh sb="23" eb="25">
      <t>イタク</t>
    </rPh>
    <rPh sb="27" eb="29">
      <t>バアイ</t>
    </rPh>
    <rPh sb="30" eb="32">
      <t>ホカン</t>
    </rPh>
    <rPh sb="32" eb="33">
      <t>バコ</t>
    </rPh>
    <rPh sb="33" eb="34">
      <t>カズ</t>
    </rPh>
    <rPh sb="37" eb="39">
      <t>ホカン</t>
    </rPh>
    <rPh sb="39" eb="41">
      <t>キカン</t>
    </rPh>
    <rPh sb="42" eb="44">
      <t>キョウギ</t>
    </rPh>
    <rPh sb="45" eb="46">
      <t>ウエ</t>
    </rPh>
    <rPh sb="47" eb="49">
      <t>チケン</t>
    </rPh>
    <rPh sb="49" eb="51">
      <t>シュウリョウ</t>
    </rPh>
    <rPh sb="51" eb="52">
      <t>ジ</t>
    </rPh>
    <rPh sb="53" eb="55">
      <t>セイキュウ</t>
    </rPh>
    <phoneticPr fontId="2"/>
  </si>
  <si>
    <t>１．算定方法… 「文書保管に係る経費算出基準」で算出した単価に保管箱数および保管期間を乗じた額</t>
    <rPh sb="14" eb="15">
      <t>カカ</t>
    </rPh>
    <rPh sb="16" eb="18">
      <t>ケイヒ</t>
    </rPh>
    <phoneticPr fontId="2"/>
  </si>
  <si>
    <t>文書保管に係る経費算出基準</t>
    <rPh sb="0" eb="2">
      <t>ブンショ</t>
    </rPh>
    <rPh sb="2" eb="4">
      <t>ホカン</t>
    </rPh>
    <rPh sb="5" eb="6">
      <t>カカ</t>
    </rPh>
    <rPh sb="7" eb="9">
      <t>ケイヒ</t>
    </rPh>
    <rPh sb="9" eb="11">
      <t>サンシュツ</t>
    </rPh>
    <rPh sb="11" eb="13">
      <t>キジュン</t>
    </rPh>
    <phoneticPr fontId="2"/>
  </si>
  <si>
    <t>F. 負担軽減費に係る経費</t>
    <rPh sb="3" eb="8">
      <t>フタンケイゲンヒ</t>
    </rPh>
    <rPh sb="9" eb="10">
      <t>カカ</t>
    </rPh>
    <rPh sb="11" eb="13">
      <t>ケイヒ</t>
    </rPh>
    <phoneticPr fontId="2"/>
  </si>
  <si>
    <t>下記の算出表に従い算定した経費を1症例1回当たりの単価とする。</t>
    <rPh sb="0" eb="2">
      <t>カキ</t>
    </rPh>
    <rPh sb="3" eb="5">
      <t>サンシュツ</t>
    </rPh>
    <rPh sb="5" eb="6">
      <t>ヒョウ</t>
    </rPh>
    <rPh sb="7" eb="8">
      <t>シタガ</t>
    </rPh>
    <rPh sb="9" eb="11">
      <t>サンテイ</t>
    </rPh>
    <rPh sb="13" eb="15">
      <t>ケイヒ</t>
    </rPh>
    <rPh sb="17" eb="19">
      <t>ショウレイ</t>
    </rPh>
    <rPh sb="20" eb="21">
      <t>カイ</t>
    </rPh>
    <rPh sb="21" eb="22">
      <t>ア</t>
    </rPh>
    <rPh sb="25" eb="27">
      <t>タンカ</t>
    </rPh>
    <phoneticPr fontId="2"/>
  </si>
  <si>
    <t>１．算定方法…「固定費算出基準」で算出した経費</t>
    <rPh sb="8" eb="11">
      <t>コテイヒ</t>
    </rPh>
    <phoneticPr fontId="2"/>
  </si>
  <si>
    <t>≪固定費（契約単位）の算定方法≫</t>
    <rPh sb="1" eb="4">
      <t>コテイヒ</t>
    </rPh>
    <rPh sb="5" eb="7">
      <t>ケイヤク</t>
    </rPh>
    <rPh sb="7" eb="9">
      <t>タンイ</t>
    </rPh>
    <phoneticPr fontId="2"/>
  </si>
  <si>
    <t>≪変動費（症例単位）の算定方法≫</t>
    <rPh sb="1" eb="3">
      <t>ヘンドウ</t>
    </rPh>
    <rPh sb="3" eb="4">
      <t>ヒ</t>
    </rPh>
    <rPh sb="5" eb="7">
      <t>ショウレイ</t>
    </rPh>
    <rPh sb="7" eb="9">
      <t>タンイ</t>
    </rPh>
    <phoneticPr fontId="2"/>
  </si>
  <si>
    <t>20～29回
30回以上は10回ごとにウエイト×3ずつ加算</t>
    <rPh sb="5" eb="6">
      <t>カイ</t>
    </rPh>
    <rPh sb="9" eb="12">
      <t>カイイジョウ</t>
    </rPh>
    <rPh sb="15" eb="16">
      <t>カイ</t>
    </rPh>
    <rPh sb="27" eb="29">
      <t>カサン</t>
    </rPh>
    <phoneticPr fontId="2"/>
  </si>
  <si>
    <t>ポイント</t>
    <phoneticPr fontId="2"/>
  </si>
  <si>
    <t>治験</t>
    <rPh sb="0" eb="2">
      <t>チケン</t>
    </rPh>
    <phoneticPr fontId="2"/>
  </si>
  <si>
    <t>□医薬品　■医療機器　□再生医療等製品</t>
    <rPh sb="1" eb="4">
      <t>イヤクヒン</t>
    </rPh>
    <rPh sb="6" eb="8">
      <t>イリョウ</t>
    </rPh>
    <rPh sb="8" eb="10">
      <t>キキ</t>
    </rPh>
    <rPh sb="12" eb="14">
      <t>サイセイ</t>
    </rPh>
    <rPh sb="14" eb="16">
      <t>イリョウ</t>
    </rPh>
    <rPh sb="16" eb="17">
      <t>トウ</t>
    </rPh>
    <rPh sb="17" eb="19">
      <t>セイヒン</t>
    </rPh>
    <phoneticPr fontId="2"/>
  </si>
  <si>
    <t>治験機器製造承認の状況</t>
    <rPh sb="0" eb="2">
      <t>チケン</t>
    </rPh>
    <rPh sb="2" eb="4">
      <t>キキ</t>
    </rPh>
    <rPh sb="4" eb="6">
      <t>セイゾウ</t>
    </rPh>
    <rPh sb="6" eb="8">
      <t>ショウニン</t>
    </rPh>
    <rPh sb="9" eb="11">
      <t>ジョウキョウ</t>
    </rPh>
    <phoneticPr fontId="2"/>
  </si>
  <si>
    <t>D-1</t>
    <phoneticPr fontId="2"/>
  </si>
  <si>
    <t>治験機器の種類</t>
    <rPh sb="0" eb="2">
      <t>チケン</t>
    </rPh>
    <rPh sb="2" eb="4">
      <t>キキ</t>
    </rPh>
    <rPh sb="5" eb="7">
      <t>シュルイ</t>
    </rPh>
    <phoneticPr fontId="2"/>
  </si>
  <si>
    <t>D-2</t>
  </si>
  <si>
    <t>体内留置を行わない医療機器</t>
    <rPh sb="0" eb="2">
      <t>タイナイ</t>
    </rPh>
    <rPh sb="2" eb="4">
      <t>リュウチ</t>
    </rPh>
    <rPh sb="5" eb="6">
      <t>オコナ</t>
    </rPh>
    <rPh sb="9" eb="11">
      <t>イリョウ</t>
    </rPh>
    <rPh sb="11" eb="13">
      <t>キキ</t>
    </rPh>
    <phoneticPr fontId="2"/>
  </si>
  <si>
    <t>患者の体内に手術等により留置を行う医療機器</t>
    <rPh sb="0" eb="2">
      <t>カンジャ</t>
    </rPh>
    <rPh sb="3" eb="5">
      <t>タイナイ</t>
    </rPh>
    <rPh sb="6" eb="8">
      <t>シュジュツ</t>
    </rPh>
    <rPh sb="8" eb="9">
      <t>ナド</t>
    </rPh>
    <rPh sb="12" eb="14">
      <t>リュウチ</t>
    </rPh>
    <rPh sb="15" eb="16">
      <t>オコナ</t>
    </rPh>
    <rPh sb="17" eb="19">
      <t>イリョウ</t>
    </rPh>
    <rPh sb="19" eb="21">
      <t>キキ</t>
    </rPh>
    <phoneticPr fontId="2"/>
  </si>
  <si>
    <t>体内と体外を24時間以上連結する医療用具</t>
    <rPh sb="8" eb="10">
      <t>ジカン</t>
    </rPh>
    <rPh sb="10" eb="12">
      <t>イジョウ</t>
    </rPh>
    <phoneticPr fontId="2"/>
  </si>
  <si>
    <t>E</t>
    <phoneticPr fontId="2"/>
  </si>
  <si>
    <t>F</t>
    <phoneticPr fontId="2"/>
  </si>
  <si>
    <t>G</t>
    <phoneticPr fontId="2"/>
  </si>
  <si>
    <t>対象機器の使用</t>
    <rPh sb="0" eb="2">
      <t>タイショウ</t>
    </rPh>
    <rPh sb="2" eb="4">
      <t>キキ</t>
    </rPh>
    <rPh sb="5" eb="7">
      <t>シヨウ</t>
    </rPh>
    <phoneticPr fontId="2"/>
  </si>
  <si>
    <t>使用</t>
    <rPh sb="0" eb="2">
      <t>シヨウ</t>
    </rPh>
    <phoneticPr fontId="2"/>
  </si>
  <si>
    <t>I</t>
    <phoneticPr fontId="2"/>
  </si>
  <si>
    <t>H</t>
    <phoneticPr fontId="2"/>
  </si>
  <si>
    <t>J</t>
    <phoneticPr fontId="2"/>
  </si>
  <si>
    <t>K</t>
    <phoneticPr fontId="2"/>
  </si>
  <si>
    <t>特殊検査のための検体採取回数
(受診1回当り)</t>
    <rPh sb="0" eb="2">
      <t>トクシュ</t>
    </rPh>
    <rPh sb="2" eb="4">
      <t>ケンサ</t>
    </rPh>
    <rPh sb="8" eb="10">
      <t>ケンタイ</t>
    </rPh>
    <rPh sb="10" eb="12">
      <t>サイシュ</t>
    </rPh>
    <rPh sb="12" eb="14">
      <t>カイスウ</t>
    </rPh>
    <rPh sb="16" eb="18">
      <t>ジュシン</t>
    </rPh>
    <rPh sb="19" eb="20">
      <t>カイ</t>
    </rPh>
    <rPh sb="20" eb="21">
      <t>アタ</t>
    </rPh>
    <phoneticPr fontId="2"/>
  </si>
  <si>
    <t>探索的試験</t>
    <rPh sb="0" eb="3">
      <t>タンサクテキ</t>
    </rPh>
    <rPh sb="3" eb="5">
      <t>シケン</t>
    </rPh>
    <phoneticPr fontId="2"/>
  </si>
  <si>
    <t>検証的試験</t>
    <phoneticPr fontId="2"/>
  </si>
  <si>
    <t>試験の種類</t>
    <rPh sb="0" eb="2">
      <t>シケン</t>
    </rPh>
    <rPh sb="3" eb="5">
      <t>シュルイ</t>
    </rPh>
    <phoneticPr fontId="2"/>
  </si>
  <si>
    <t>L</t>
    <phoneticPr fontId="2"/>
  </si>
  <si>
    <t>N</t>
    <phoneticPr fontId="2"/>
  </si>
  <si>
    <t>診療報酬点数のない診療法を新たに習得する必要のある医療従事者数</t>
    <rPh sb="0" eb="2">
      <t>シンリョウ</t>
    </rPh>
    <rPh sb="2" eb="4">
      <t>ホウシュウ</t>
    </rPh>
    <rPh sb="4" eb="6">
      <t>テンスウ</t>
    </rPh>
    <rPh sb="9" eb="11">
      <t>シンリョウ</t>
    </rPh>
    <rPh sb="11" eb="12">
      <t>ホウ</t>
    </rPh>
    <rPh sb="13" eb="14">
      <t>アラ</t>
    </rPh>
    <rPh sb="16" eb="18">
      <t>シュウトク</t>
    </rPh>
    <rPh sb="20" eb="22">
      <t>ヒツヨウ</t>
    </rPh>
    <rPh sb="25" eb="27">
      <t>イリョウ</t>
    </rPh>
    <rPh sb="27" eb="30">
      <t>ジュウジシャ</t>
    </rPh>
    <rPh sb="30" eb="31">
      <t>スウ</t>
    </rPh>
    <phoneticPr fontId="2"/>
  </si>
  <si>
    <t>1～5人</t>
    <rPh sb="3" eb="4">
      <t>ニン</t>
    </rPh>
    <phoneticPr fontId="2"/>
  </si>
  <si>
    <t>6～10人</t>
    <rPh sb="4" eb="5">
      <t>ニン</t>
    </rPh>
    <phoneticPr fontId="2"/>
  </si>
  <si>
    <t>11人以上</t>
    <rPh sb="2" eb="3">
      <t>ニン</t>
    </rPh>
    <rPh sb="3" eb="5">
      <t>イジョウ</t>
    </rPh>
    <phoneticPr fontId="2"/>
  </si>
  <si>
    <t>医薬品医療機器法により設置管理基準書が作成され、設置管理が求められる大型医療機械</t>
    <rPh sb="0" eb="3">
      <t>イヤクヒン</t>
    </rPh>
    <rPh sb="3" eb="5">
      <t>イリョウ</t>
    </rPh>
    <rPh sb="5" eb="7">
      <t>キキ</t>
    </rPh>
    <rPh sb="7" eb="8">
      <t>ホウ</t>
    </rPh>
    <rPh sb="11" eb="13">
      <t>セッチ</t>
    </rPh>
    <rPh sb="13" eb="15">
      <t>カンリ</t>
    </rPh>
    <rPh sb="15" eb="17">
      <t>キジュン</t>
    </rPh>
    <rPh sb="17" eb="18">
      <t>ショ</t>
    </rPh>
    <rPh sb="19" eb="21">
      <t>サクセイ</t>
    </rPh>
    <rPh sb="24" eb="26">
      <t>セッチ</t>
    </rPh>
    <rPh sb="26" eb="28">
      <t>カンリ</t>
    </rPh>
    <rPh sb="29" eb="30">
      <t>モト</t>
    </rPh>
    <rPh sb="34" eb="36">
      <t>オオガタ</t>
    </rPh>
    <rPh sb="36" eb="38">
      <t>イリョウ</t>
    </rPh>
    <rPh sb="38" eb="40">
      <t>キカイ</t>
    </rPh>
    <phoneticPr fontId="2"/>
  </si>
  <si>
    <t>研究費ポイント算出表（医療機器）</t>
    <rPh sb="0" eb="3">
      <t>ケンキュウヒ</t>
    </rPh>
    <rPh sb="7" eb="9">
      <t>サンシュツ</t>
    </rPh>
    <rPh sb="9" eb="10">
      <t>ヒョウ</t>
    </rPh>
    <rPh sb="11" eb="13">
      <t>イリョウ</t>
    </rPh>
    <rPh sb="13" eb="15">
      <t>キキ</t>
    </rPh>
    <phoneticPr fontId="2"/>
  </si>
  <si>
    <t>:</t>
    <phoneticPr fontId="2"/>
  </si>
  <si>
    <t>①＋②＋③＋④</t>
    <phoneticPr fontId="2"/>
  </si>
  <si>
    <t>(1)＋(2)</t>
    <phoneticPr fontId="2"/>
  </si>
  <si>
    <t>(1)＋(2)</t>
    <phoneticPr fontId="2"/>
  </si>
  <si>
    <t>(1)×0.3</t>
    <phoneticPr fontId="2"/>
  </si>
  <si>
    <t>(1)＋(2)</t>
    <phoneticPr fontId="2"/>
  </si>
  <si>
    <t>Ｃ. 研究費（実施症例）</t>
    <phoneticPr fontId="2"/>
  </si>
  <si>
    <t>Ｄ. 研究費（観察期脱落症例）</t>
    <phoneticPr fontId="2"/>
  </si>
  <si>
    <t>E. 他科協力費</t>
    <phoneticPr fontId="2"/>
  </si>
  <si>
    <t>１．算定方法…「研究費算出基準」「観察期脱落症例研究費算出基準」「他科協力費算出基準」で算出した単価に症例数を乗じた額</t>
    <rPh sb="8" eb="10">
      <t>ケンキュウ</t>
    </rPh>
    <rPh sb="11" eb="13">
      <t>サンシュツ</t>
    </rPh>
    <rPh sb="24" eb="26">
      <t>ケンキュウ</t>
    </rPh>
    <rPh sb="27" eb="29">
      <t>サンシュツ</t>
    </rPh>
    <rPh sb="33" eb="34">
      <t>タ</t>
    </rPh>
    <rPh sb="34" eb="35">
      <t>カ</t>
    </rPh>
    <rPh sb="35" eb="38">
      <t>キョウリョクヒ</t>
    </rPh>
    <rPh sb="38" eb="40">
      <t>サンシュツ</t>
    </rPh>
    <rPh sb="40" eb="42">
      <t>キジュン</t>
    </rPh>
    <phoneticPr fontId="2"/>
  </si>
  <si>
    <t>　　　　　　　　　 マイルストーン払いの場合は、当該症例の治験期間終了日の翌月に請求</t>
    <rPh sb="17" eb="18">
      <t>バラ</t>
    </rPh>
    <rPh sb="20" eb="22">
      <t>バアイ</t>
    </rPh>
    <phoneticPr fontId="2"/>
  </si>
  <si>
    <t>①×0.35</t>
    <phoneticPr fontId="2"/>
  </si>
  <si>
    <t>①＋②</t>
    <phoneticPr fontId="2"/>
  </si>
  <si>
    <t>(1)×0.3</t>
    <phoneticPr fontId="2"/>
  </si>
  <si>
    <t>(1)×0.3</t>
    <phoneticPr fontId="2"/>
  </si>
  <si>
    <t>①×0.35</t>
    <phoneticPr fontId="2"/>
  </si>
  <si>
    <t>①×0.35</t>
    <phoneticPr fontId="2"/>
  </si>
  <si>
    <r>
      <t>①</t>
    </r>
    <r>
      <rPr>
        <sz val="11"/>
        <rFont val="ＭＳ Ｐゴシック"/>
        <family val="3"/>
        <charset val="128"/>
      </rPr>
      <t>＋②</t>
    </r>
    <phoneticPr fontId="2"/>
  </si>
  <si>
    <t>①＋②</t>
    <phoneticPr fontId="2"/>
  </si>
  <si>
    <t>(1)×0.3</t>
    <phoneticPr fontId="2"/>
  </si>
  <si>
    <t>(1)＋(2)</t>
    <phoneticPr fontId="2"/>
  </si>
  <si>
    <t>(1)＋(2)</t>
    <phoneticPr fontId="2"/>
  </si>
  <si>
    <t>他科協力費算出基準</t>
    <rPh sb="0" eb="1">
      <t>タ</t>
    </rPh>
    <rPh sb="1" eb="2">
      <t>カ</t>
    </rPh>
    <rPh sb="2" eb="5">
      <t>キョウリョクヒ</t>
    </rPh>
    <rPh sb="5" eb="7">
      <t>サンシュツ</t>
    </rPh>
    <rPh sb="7" eb="9">
      <t>キジュン</t>
    </rPh>
    <phoneticPr fontId="2"/>
  </si>
  <si>
    <t>①放射線科協力費</t>
    <rPh sb="1" eb="4">
      <t>ホウシャセン</t>
    </rPh>
    <rPh sb="4" eb="5">
      <t>カ</t>
    </rPh>
    <rPh sb="5" eb="7">
      <t>キョウリョク</t>
    </rPh>
    <rPh sb="7" eb="8">
      <t>ヒ</t>
    </rPh>
    <phoneticPr fontId="2"/>
  </si>
  <si>
    <t>②眼線科協力費</t>
    <rPh sb="1" eb="2">
      <t>メ</t>
    </rPh>
    <rPh sb="2" eb="3">
      <t>セン</t>
    </rPh>
    <rPh sb="3" eb="4">
      <t>カ</t>
    </rPh>
    <rPh sb="4" eb="6">
      <t>キョウリョク</t>
    </rPh>
    <rPh sb="6" eb="7">
      <t>ヒ</t>
    </rPh>
    <phoneticPr fontId="2"/>
  </si>
  <si>
    <t>③神経内科協力費</t>
    <rPh sb="1" eb="3">
      <t>シンケイ</t>
    </rPh>
    <rPh sb="3" eb="5">
      <t>ナイカ</t>
    </rPh>
    <rPh sb="5" eb="7">
      <t>キョウリョク</t>
    </rPh>
    <rPh sb="7" eb="8">
      <t>ヒ</t>
    </rPh>
    <phoneticPr fontId="2"/>
  </si>
  <si>
    <t>(①＋②＋③)×0.35</t>
    <phoneticPr fontId="2"/>
  </si>
  <si>
    <t>①＋②＋③＋④</t>
    <phoneticPr fontId="2"/>
  </si>
  <si>
    <t>(1)×0.3</t>
    <phoneticPr fontId="2"/>
  </si>
  <si>
    <t>(1)＋(2)</t>
    <phoneticPr fontId="2"/>
  </si>
  <si>
    <t>F. 負担軽減費に係る経費</t>
    <rPh sb="9" eb="10">
      <t>カカ</t>
    </rPh>
    <rPh sb="11" eb="13">
      <t>ケイヒ</t>
    </rPh>
    <phoneticPr fontId="2"/>
  </si>
  <si>
    <t>①×0.35</t>
    <phoneticPr fontId="2"/>
  </si>
  <si>
    <t>①＋②</t>
    <phoneticPr fontId="2"/>
  </si>
  <si>
    <t>200×12</t>
    <phoneticPr fontId="2"/>
  </si>
  <si>
    <r>
      <t>200×</t>
    </r>
    <r>
      <rPr>
        <sz val="11"/>
        <rFont val="ＭＳ Ｐゴシック"/>
        <family val="3"/>
        <charset val="128"/>
      </rPr>
      <t>12</t>
    </r>
    <phoneticPr fontId="2"/>
  </si>
  <si>
    <t>(①＋②＋③)×0.35</t>
    <phoneticPr fontId="2"/>
  </si>
  <si>
    <t>①＋②＋③＋④</t>
    <phoneticPr fontId="2"/>
  </si>
  <si>
    <t>　　請　　　求…同意取得・症例登録確認表をもとに治験機器使用開始日の翌月に請求</t>
    <rPh sb="2" eb="3">
      <t>ショウ</t>
    </rPh>
    <rPh sb="6" eb="7">
      <t>モトム</t>
    </rPh>
    <rPh sb="8" eb="10">
      <t>ドウイ</t>
    </rPh>
    <rPh sb="10" eb="12">
      <t>シュトク</t>
    </rPh>
    <rPh sb="13" eb="15">
      <t>ショウレイ</t>
    </rPh>
    <rPh sb="15" eb="17">
      <t>トウロク</t>
    </rPh>
    <rPh sb="17" eb="19">
      <t>カクニン</t>
    </rPh>
    <rPh sb="19" eb="20">
      <t>オモテ</t>
    </rPh>
    <rPh sb="24" eb="26">
      <t>チケン</t>
    </rPh>
    <rPh sb="26" eb="28">
      <t>キキ</t>
    </rPh>
    <rPh sb="28" eb="30">
      <t>シヨウ</t>
    </rPh>
    <rPh sb="30" eb="32">
      <t>カイシ</t>
    </rPh>
    <rPh sb="32" eb="33">
      <t>ビ</t>
    </rPh>
    <rPh sb="34" eb="36">
      <t>ヨクゲツ</t>
    </rPh>
    <rPh sb="37" eb="39">
      <t>セイキュウ</t>
    </rPh>
    <phoneticPr fontId="2"/>
  </si>
  <si>
    <t>(①＋②)×0.35</t>
    <phoneticPr fontId="2"/>
  </si>
  <si>
    <t>治験審査委員会における審査料（外部委員の審査指導料、システム利用料を含む）</t>
    <rPh sb="30" eb="32">
      <t>リヨウ</t>
    </rPh>
    <rPh sb="32" eb="33">
      <t>リョウ</t>
    </rPh>
    <phoneticPr fontId="2"/>
  </si>
  <si>
    <t>（□新 規　□変 更）</t>
    <phoneticPr fontId="2"/>
  </si>
  <si>
    <t>治験課題名：
（治験実施計画書番号：　　　　　　　　　　）</t>
    <phoneticPr fontId="2"/>
  </si>
  <si>
    <t>「2,000円(基本片道料金)×往復(2回)」　※保管時および廃棄時の送料</t>
    <phoneticPr fontId="2"/>
  </si>
  <si>
    <t>保管期間の設定根拠：</t>
    <rPh sb="0" eb="2">
      <t>ホカン</t>
    </rPh>
    <rPh sb="2" eb="4">
      <t>キカン</t>
    </rPh>
    <rPh sb="5" eb="7">
      <t>セッテイ</t>
    </rPh>
    <rPh sb="7" eb="9">
      <t>コンキョ</t>
    </rPh>
    <phoneticPr fontId="2"/>
  </si>
  <si>
    <t>①＋②　　（消費税別）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</si>
</sst>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quot;円&quot;"/>
    <numFmt numFmtId="178" formatCode="yyyy&quot;年&quot;m&quot;月&quot;d&quot;日&quot;;@"/>
    <numFmt numFmtId="179" formatCode="#,##0&quot;円&quot;"/>
    <numFmt numFmtId="180" formatCode="0&quot; ﾎﾟｲﾝﾄ&quot;"/>
  </numFmts>
  <fonts count="25"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5"/>
      <name val="ＭＳ Ｐゴシック"/>
      <family val="3"/>
      <charset val="128"/>
    </font>
    <font>
      <b/>
      <sz val="16"/>
      <name val="ＭＳ Ｐゴシック"/>
      <family val="3"/>
      <charset val="128"/>
    </font>
    <font>
      <b/>
      <sz val="12"/>
      <color indexed="12"/>
      <name val="ＭＳ Ｐゴシック"/>
      <family val="3"/>
      <charset val="128"/>
    </font>
    <font>
      <sz val="12"/>
      <name val="ＭＳ Ｐゴシック"/>
      <family val="3"/>
      <charset val="128"/>
    </font>
    <font>
      <b/>
      <sz val="14"/>
      <name val="ＭＳ Ｐ明朝"/>
      <family val="1"/>
      <charset val="128"/>
    </font>
    <font>
      <sz val="10"/>
      <name val="ＭＳ Ｐ明朝"/>
      <family val="1"/>
      <charset val="128"/>
    </font>
    <font>
      <sz val="11"/>
      <name val="ＭＳ Ｐ明朝"/>
      <family val="1"/>
      <charset val="128"/>
    </font>
    <font>
      <sz val="9"/>
      <name val="ＭＳ Ｐ明朝"/>
      <family val="1"/>
      <charset val="128"/>
    </font>
    <font>
      <b/>
      <sz val="11"/>
      <name val="ＭＳ Ｐ明朝"/>
      <family val="1"/>
      <charset val="128"/>
    </font>
    <font>
      <sz val="16"/>
      <name val="ＭＳ 明朝"/>
      <family val="1"/>
      <charset val="128"/>
    </font>
    <font>
      <sz val="20"/>
      <name val="ＭＳ 明朝"/>
      <family val="1"/>
      <charset val="128"/>
    </font>
    <font>
      <sz val="10"/>
      <name val="ＭＳ 明朝"/>
      <family val="1"/>
      <charset val="128"/>
    </font>
    <font>
      <sz val="11"/>
      <name val="ＭＳ 明朝"/>
      <family val="1"/>
      <charset val="128"/>
    </font>
    <font>
      <b/>
      <sz val="11"/>
      <name val="ＭＳ 明朝"/>
      <family val="1"/>
      <charset val="128"/>
    </font>
    <font>
      <sz val="11"/>
      <name val="ＭＳ ゴシック"/>
      <family val="3"/>
      <charset val="128"/>
    </font>
    <font>
      <sz val="11"/>
      <name val="HGｺﾞｼｯｸM"/>
      <family val="3"/>
      <charset val="128"/>
    </font>
    <font>
      <sz val="10"/>
      <name val="ＭＳ ゴシック"/>
      <family val="3"/>
      <charset val="128"/>
    </font>
    <font>
      <sz val="9"/>
      <name val="ＭＳ ゴシック"/>
      <family val="3"/>
      <charset val="128"/>
    </font>
    <font>
      <b/>
      <sz val="12"/>
      <name val="ＭＳ Ｐ明朝"/>
      <family val="1"/>
      <charset val="128"/>
    </font>
    <font>
      <sz val="9"/>
      <name val="ＭＳ 明朝"/>
      <family val="1"/>
      <charset val="128"/>
    </font>
    <font>
      <sz val="11"/>
      <color rgb="FFFF0000"/>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theme="8" tint="0.79998168889431442"/>
        <bgColor indexed="64"/>
      </patternFill>
    </fill>
    <fill>
      <patternFill patternType="solid">
        <fgColor theme="9" tint="0.79998168889431442"/>
        <bgColor indexed="64"/>
      </patternFill>
    </fill>
  </fills>
  <borders count="120">
    <border>
      <left/>
      <right/>
      <top/>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style="double">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double">
        <color indexed="64"/>
      </right>
      <top style="double">
        <color indexed="64"/>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medium">
        <color indexed="64"/>
      </right>
      <top style="thin">
        <color indexed="64"/>
      </top>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medium">
        <color indexed="64"/>
      </top>
      <bottom style="thin">
        <color indexed="64"/>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diagonalUp="1">
      <left style="hair">
        <color indexed="64"/>
      </left>
      <right style="hair">
        <color indexed="64"/>
      </right>
      <top style="hair">
        <color indexed="64"/>
      </top>
      <bottom style="medium">
        <color indexed="64"/>
      </bottom>
      <diagonal style="hair">
        <color indexed="64"/>
      </diagonal>
    </border>
    <border diagonalUp="1">
      <left style="hair">
        <color indexed="64"/>
      </left>
      <right style="thin">
        <color indexed="64"/>
      </right>
      <top style="hair">
        <color indexed="64"/>
      </top>
      <bottom style="medium">
        <color indexed="64"/>
      </bottom>
      <diagonal style="hair">
        <color indexed="64"/>
      </diagonal>
    </border>
    <border diagonalUp="1">
      <left style="hair">
        <color indexed="64"/>
      </left>
      <right/>
      <top/>
      <bottom style="medium">
        <color indexed="64"/>
      </bottom>
      <diagonal style="hair">
        <color indexed="64"/>
      </diagonal>
    </border>
    <border>
      <left style="thin">
        <color indexed="64"/>
      </left>
      <right style="medium">
        <color indexed="64"/>
      </right>
      <top style="hair">
        <color indexed="64"/>
      </top>
      <bottom style="medium">
        <color indexed="64"/>
      </bottom>
      <diagonal/>
    </border>
    <border diagonalUp="1">
      <left style="hair">
        <color indexed="64"/>
      </left>
      <right style="thin">
        <color indexed="64"/>
      </right>
      <top style="thin">
        <color indexed="64"/>
      </top>
      <bottom/>
      <diagonal style="hair">
        <color indexed="64"/>
      </diagonal>
    </border>
    <border diagonalUp="1">
      <left style="hair">
        <color indexed="64"/>
      </left>
      <right style="thin">
        <color indexed="64"/>
      </right>
      <top style="hair">
        <color indexed="64"/>
      </top>
      <bottom style="thin">
        <color indexed="64"/>
      </bottom>
      <diagonal style="hair">
        <color indexed="64"/>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thin">
        <color indexed="64"/>
      </top>
      <bottom style="hair">
        <color indexed="64"/>
      </bottom>
      <diagonal/>
    </border>
    <border>
      <left/>
      <right/>
      <top style="hair">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medium">
        <color indexed="64"/>
      </bottom>
      <diagonal/>
    </border>
    <border>
      <left/>
      <right/>
      <top style="hair">
        <color indexed="64"/>
      </top>
      <bottom style="thin">
        <color indexed="64"/>
      </bottom>
      <diagonal/>
    </border>
    <border>
      <left/>
      <right/>
      <top style="hair">
        <color indexed="64"/>
      </top>
      <bottom style="medium">
        <color indexed="64"/>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medium">
        <color indexed="64"/>
      </top>
      <bottom style="thin">
        <color indexed="64"/>
      </bottom>
      <diagonal/>
    </border>
    <border diagonalUp="1">
      <left/>
      <right/>
      <top/>
      <bottom style="medium">
        <color indexed="64"/>
      </bottom>
      <diagonal style="hair">
        <color indexed="64"/>
      </diagonal>
    </border>
    <border>
      <left style="thin">
        <color indexed="64"/>
      </left>
      <right/>
      <top style="medium">
        <color indexed="64"/>
      </top>
      <bottom style="medium">
        <color indexed="64"/>
      </bottom>
      <diagonal/>
    </border>
    <border>
      <left style="thin">
        <color indexed="64"/>
      </left>
      <right/>
      <top style="thin">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hair">
        <color indexed="64"/>
      </top>
      <bottom style="medium">
        <color indexed="64"/>
      </bottom>
      <diagonal/>
    </border>
    <border diagonalUp="1">
      <left style="hair">
        <color indexed="64"/>
      </left>
      <right style="hair">
        <color indexed="64"/>
      </right>
      <top/>
      <bottom style="hair">
        <color indexed="64"/>
      </bottom>
      <diagonal style="hair">
        <color indexed="64"/>
      </diagonal>
    </border>
    <border diagonalUp="1">
      <left style="hair">
        <color indexed="64"/>
      </left>
      <right style="thin">
        <color indexed="64"/>
      </right>
      <top/>
      <bottom style="hair">
        <color indexed="64"/>
      </bottom>
      <diagonal style="hair">
        <color indexed="64"/>
      </diagonal>
    </border>
    <border diagonalUp="1">
      <left style="hair">
        <color indexed="64"/>
      </left>
      <right/>
      <top/>
      <bottom/>
      <diagonal style="hair">
        <color indexed="64"/>
      </diagonal>
    </border>
    <border>
      <left/>
      <right style="thin">
        <color indexed="64"/>
      </right>
      <top style="medium">
        <color indexed="64"/>
      </top>
      <bottom style="medium">
        <color indexed="64"/>
      </bottom>
      <diagonal/>
    </border>
    <border diagonalUp="1">
      <left/>
      <right/>
      <top/>
      <bottom/>
      <diagonal style="hair">
        <color indexed="64"/>
      </diagonal>
    </border>
    <border>
      <left style="double">
        <color indexed="64"/>
      </left>
      <right style="thin">
        <color indexed="64"/>
      </right>
      <top style="thin">
        <color indexed="64"/>
      </top>
      <bottom/>
      <diagonal/>
    </border>
    <border>
      <left style="double">
        <color indexed="64"/>
      </left>
      <right style="thin">
        <color indexed="64"/>
      </right>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hair">
        <color indexed="64"/>
      </top>
      <bottom style="thin">
        <color indexed="64"/>
      </bottom>
      <diagonal/>
    </border>
    <border>
      <left/>
      <right style="hair">
        <color indexed="64"/>
      </right>
      <top style="medium">
        <color indexed="64"/>
      </top>
      <bottom/>
      <diagonal/>
    </border>
    <border diagonalUp="1">
      <left style="hair">
        <color indexed="64"/>
      </left>
      <right style="hair">
        <color indexed="64"/>
      </right>
      <top style="thin">
        <color indexed="64"/>
      </top>
      <bottom style="hair">
        <color indexed="64"/>
      </bottom>
      <diagonal style="hair">
        <color indexed="64"/>
      </diagonal>
    </border>
    <border diagonalUp="1">
      <left style="hair">
        <color indexed="64"/>
      </left>
      <right style="thin">
        <color indexed="64"/>
      </right>
      <top style="thin">
        <color indexed="64"/>
      </top>
      <bottom style="hair">
        <color indexed="64"/>
      </bottom>
      <diagonal style="hair">
        <color indexed="64"/>
      </diagonal>
    </border>
    <border diagonalUp="1">
      <left style="hair">
        <color indexed="64"/>
      </left>
      <right style="hair">
        <color indexed="64"/>
      </right>
      <top/>
      <bottom style="thin">
        <color indexed="64"/>
      </bottom>
      <diagonal style="hair">
        <color indexed="64"/>
      </diagonal>
    </border>
    <border diagonalUp="1">
      <left style="hair">
        <color indexed="64"/>
      </left>
      <right/>
      <top/>
      <bottom style="thin">
        <color indexed="64"/>
      </bottom>
      <diagonal style="hair">
        <color indexed="64"/>
      </diagonal>
    </border>
    <border>
      <left/>
      <right style="thin">
        <color indexed="64"/>
      </right>
      <top style="hair">
        <color indexed="64"/>
      </top>
      <bottom style="medium">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
    <xf numFmtId="0" fontId="0" fillId="0" borderId="0"/>
    <xf numFmtId="0" fontId="1" fillId="0" borderId="0"/>
    <xf numFmtId="0" fontId="1" fillId="0" borderId="0"/>
    <xf numFmtId="0" fontId="1" fillId="0" borderId="0">
      <alignment vertical="center"/>
    </xf>
  </cellStyleXfs>
  <cellXfs count="303">
    <xf numFmtId="0" fontId="0" fillId="0" borderId="0" xfId="0"/>
    <xf numFmtId="0" fontId="1" fillId="2" borderId="0" xfId="0" applyFont="1" applyFill="1" applyAlignment="1">
      <alignment vertical="center"/>
    </xf>
    <xf numFmtId="0" fontId="1" fillId="2" borderId="0" xfId="0" applyFont="1" applyFill="1" applyAlignment="1">
      <alignment horizontal="justify" vertical="center"/>
    </xf>
    <xf numFmtId="0" fontId="4" fillId="2" borderId="0" xfId="0" applyFont="1" applyFill="1" applyAlignment="1">
      <alignment horizontal="left" vertical="center"/>
    </xf>
    <xf numFmtId="0" fontId="1" fillId="2" borderId="1" xfId="0" applyFont="1" applyFill="1" applyBorder="1" applyAlignment="1">
      <alignment horizontal="right" vertic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2" borderId="4" xfId="0" applyFont="1" applyFill="1" applyBorder="1" applyAlignment="1">
      <alignment vertical="center"/>
    </xf>
    <xf numFmtId="0" fontId="1" fillId="2" borderId="5" xfId="0" applyFont="1" applyFill="1" applyBorder="1" applyAlignment="1">
      <alignment vertical="center"/>
    </xf>
    <xf numFmtId="3" fontId="1" fillId="3" borderId="6" xfId="0" applyNumberFormat="1" applyFont="1" applyFill="1" applyBorder="1" applyAlignment="1">
      <alignment horizontal="center" vertical="center"/>
    </xf>
    <xf numFmtId="3" fontId="1" fillId="3" borderId="7" xfId="0" applyNumberFormat="1" applyFont="1" applyFill="1" applyBorder="1" applyAlignment="1">
      <alignment horizontal="center" vertical="center"/>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3" fontId="1" fillId="4" borderId="10" xfId="0" applyNumberFormat="1" applyFont="1" applyFill="1" applyBorder="1" applyAlignment="1">
      <alignment horizontal="center" vertical="center"/>
    </xf>
    <xf numFmtId="3" fontId="1" fillId="4" borderId="11" xfId="0" applyNumberFormat="1" applyFont="1" applyFill="1" applyBorder="1" applyAlignment="1">
      <alignment horizontal="center" vertical="center"/>
    </xf>
    <xf numFmtId="0" fontId="1" fillId="4" borderId="12" xfId="0" applyFont="1" applyFill="1" applyBorder="1" applyAlignment="1">
      <alignment horizontal="center" vertical="center"/>
    </xf>
    <xf numFmtId="0" fontId="1" fillId="4" borderId="13" xfId="0" applyFont="1" applyFill="1" applyBorder="1" applyAlignment="1">
      <alignment horizontal="center" vertical="center"/>
    </xf>
    <xf numFmtId="0" fontId="1" fillId="3" borderId="6" xfId="0" applyFont="1" applyFill="1" applyBorder="1" applyAlignment="1">
      <alignment horizontal="center" vertical="center"/>
    </xf>
    <xf numFmtId="0" fontId="1" fillId="4" borderId="10" xfId="0" applyFont="1" applyFill="1" applyBorder="1" applyAlignment="1">
      <alignment horizontal="center" vertical="center"/>
    </xf>
    <xf numFmtId="0" fontId="1" fillId="0" borderId="0" xfId="0" applyFont="1" applyAlignment="1">
      <alignment horizontal="center" vertical="center"/>
    </xf>
    <xf numFmtId="0" fontId="0" fillId="2" borderId="4" xfId="0" applyFill="1" applyBorder="1" applyAlignment="1">
      <alignment vertical="center"/>
    </xf>
    <xf numFmtId="0" fontId="0" fillId="3" borderId="7" xfId="0" applyFill="1" applyBorder="1" applyAlignment="1">
      <alignment horizontal="center" vertical="center" wrapText="1"/>
    </xf>
    <xf numFmtId="0" fontId="0" fillId="4" borderId="11" xfId="0" applyFill="1" applyBorder="1" applyAlignment="1">
      <alignment horizontal="center" vertical="center" wrapText="1"/>
    </xf>
    <xf numFmtId="0" fontId="0" fillId="3" borderId="7" xfId="0" applyFill="1" applyBorder="1" applyAlignment="1">
      <alignment horizontal="center" vertical="center"/>
    </xf>
    <xf numFmtId="0" fontId="0" fillId="4" borderId="11" xfId="0" applyFill="1" applyBorder="1" applyAlignment="1">
      <alignment horizontal="center" vertical="center"/>
    </xf>
    <xf numFmtId="0" fontId="0" fillId="2" borderId="0" xfId="0" applyFill="1" applyAlignment="1">
      <alignment horizontal="justify" vertical="center"/>
    </xf>
    <xf numFmtId="0" fontId="0" fillId="2" borderId="3" xfId="0" applyFill="1" applyBorder="1" applyAlignment="1">
      <alignment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4" borderId="10" xfId="0" applyFill="1" applyBorder="1" applyAlignment="1">
      <alignment horizontal="center" vertical="center"/>
    </xf>
    <xf numFmtId="0" fontId="0" fillId="2" borderId="24" xfId="0" applyFill="1" applyBorder="1" applyAlignment="1">
      <alignment horizontal="center" vertical="center"/>
    </xf>
    <xf numFmtId="0" fontId="0" fillId="3" borderId="9" xfId="0" applyFill="1" applyBorder="1" applyAlignment="1">
      <alignment horizontal="center" vertical="center"/>
    </xf>
    <xf numFmtId="0" fontId="0" fillId="4" borderId="13" xfId="0" applyFill="1" applyBorder="1" applyAlignment="1">
      <alignment horizontal="center" vertical="center"/>
    </xf>
    <xf numFmtId="0" fontId="0" fillId="2" borderId="4" xfId="0" applyFill="1" applyBorder="1" applyAlignment="1">
      <alignment vertical="center" wrapText="1"/>
    </xf>
    <xf numFmtId="0" fontId="0" fillId="2" borderId="0" xfId="0" applyFill="1" applyAlignment="1">
      <alignment vertical="center"/>
    </xf>
    <xf numFmtId="0" fontId="0" fillId="0" borderId="0" xfId="0" applyAlignment="1">
      <alignment horizontal="center" vertical="center"/>
    </xf>
    <xf numFmtId="0" fontId="9" fillId="2" borderId="34" xfId="0" applyFont="1" applyFill="1" applyBorder="1" applyAlignment="1">
      <alignment vertical="center" wrapText="1"/>
    </xf>
    <xf numFmtId="0" fontId="9" fillId="2" borderId="34" xfId="0" applyFont="1" applyFill="1" applyBorder="1" applyAlignment="1">
      <alignment horizontal="center" vertical="center" wrapText="1"/>
    </xf>
    <xf numFmtId="0" fontId="9" fillId="0" borderId="0" xfId="0" applyFont="1"/>
    <xf numFmtId="0" fontId="9" fillId="0" borderId="0" xfId="0" applyFont="1" applyAlignment="1">
      <alignment horizontal="center" vertical="center"/>
    </xf>
    <xf numFmtId="0" fontId="9" fillId="0" borderId="0" xfId="0" applyFont="1" applyAlignment="1">
      <alignment vertical="center"/>
    </xf>
    <xf numFmtId="0" fontId="9" fillId="0" borderId="25" xfId="0" applyFont="1" applyBorder="1" applyAlignment="1">
      <alignment horizontal="center" vertical="center"/>
    </xf>
    <xf numFmtId="0" fontId="9" fillId="0" borderId="27" xfId="0" applyFont="1" applyBorder="1" applyAlignment="1">
      <alignment horizontal="center" vertical="center" textRotation="255" wrapText="1"/>
    </xf>
    <xf numFmtId="0" fontId="9" fillId="0" borderId="26" xfId="0" applyFont="1" applyBorder="1" applyAlignment="1">
      <alignment horizontal="center" vertical="center" wrapText="1"/>
    </xf>
    <xf numFmtId="0" fontId="9" fillId="0" borderId="28" xfId="0" applyFont="1" applyBorder="1" applyAlignment="1">
      <alignment vertical="center" textRotation="255" wrapText="1"/>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56" xfId="0" applyFont="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9" fillId="0" borderId="48" xfId="0" applyFont="1" applyBorder="1" applyAlignment="1">
      <alignment horizontal="center" vertical="center"/>
    </xf>
    <xf numFmtId="0" fontId="9" fillId="0" borderId="34" xfId="0" applyFont="1" applyBorder="1" applyAlignment="1">
      <alignment horizontal="center" vertical="center" wrapText="1"/>
    </xf>
    <xf numFmtId="0" fontId="9" fillId="0" borderId="34" xfId="0" applyFont="1" applyBorder="1" applyAlignment="1">
      <alignment vertical="center" wrapText="1"/>
    </xf>
    <xf numFmtId="0" fontId="9" fillId="0" borderId="59" xfId="0" applyFont="1" applyBorder="1" applyAlignment="1">
      <alignment horizontal="center" vertical="center"/>
    </xf>
    <xf numFmtId="0" fontId="9" fillId="0" borderId="47"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47" xfId="0" applyFont="1" applyBorder="1" applyAlignment="1">
      <alignment horizontal="center" vertical="center"/>
    </xf>
    <xf numFmtId="0" fontId="9" fillId="0" borderId="44" xfId="0" applyFont="1" applyBorder="1" applyAlignment="1">
      <alignment vertical="center" wrapText="1"/>
    </xf>
    <xf numFmtId="0" fontId="9" fillId="0" borderId="44" xfId="0" applyFont="1" applyBorder="1" applyAlignment="1">
      <alignment horizontal="center" vertical="center"/>
    </xf>
    <xf numFmtId="0" fontId="9" fillId="0" borderId="57" xfId="0" applyFont="1" applyBorder="1" applyAlignment="1">
      <alignment horizontal="center" vertical="center"/>
    </xf>
    <xf numFmtId="0" fontId="9" fillId="0" borderId="58" xfId="0" applyFont="1" applyBorder="1" applyAlignment="1">
      <alignment vertical="center"/>
    </xf>
    <xf numFmtId="0" fontId="9" fillId="0" borderId="55" xfId="0" applyFont="1" applyBorder="1" applyAlignment="1">
      <alignment vertical="center" wrapText="1"/>
    </xf>
    <xf numFmtId="0" fontId="9" fillId="0" borderId="30" xfId="0" applyFont="1" applyBorder="1" applyAlignment="1">
      <alignment vertical="center" wrapText="1"/>
    </xf>
    <xf numFmtId="0" fontId="9" fillId="0" borderId="35" xfId="0" applyFont="1" applyBorder="1" applyAlignment="1">
      <alignment horizontal="center" vertical="center"/>
    </xf>
    <xf numFmtId="0" fontId="9" fillId="0" borderId="43" xfId="0" applyFont="1" applyBorder="1" applyAlignment="1">
      <alignment horizontal="center" vertical="center"/>
    </xf>
    <xf numFmtId="0" fontId="9" fillId="0" borderId="0" xfId="0" applyFont="1" applyAlignment="1">
      <alignment horizontal="center" vertical="center" wrapText="1"/>
    </xf>
    <xf numFmtId="0" fontId="9" fillId="0" borderId="37" xfId="0" applyFont="1" applyBorder="1" applyAlignment="1">
      <alignment horizontal="center" vertical="center"/>
    </xf>
    <xf numFmtId="0" fontId="9" fillId="0" borderId="39" xfId="0" applyFont="1" applyBorder="1" applyAlignment="1">
      <alignment horizontal="center" vertical="center"/>
    </xf>
    <xf numFmtId="0" fontId="9" fillId="0" borderId="40" xfId="0" applyFont="1" applyBorder="1" applyAlignment="1">
      <alignment vertical="center" wrapText="1"/>
    </xf>
    <xf numFmtId="0" fontId="9" fillId="0" borderId="50" xfId="0" applyFont="1" applyBorder="1" applyAlignment="1">
      <alignment vertical="center" wrapText="1"/>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11" fillId="0" borderId="0" xfId="0" applyFont="1" applyAlignment="1">
      <alignment horizontal="center" vertical="center" wrapText="1"/>
    </xf>
    <xf numFmtId="0" fontId="9" fillId="0" borderId="0" xfId="0" applyFont="1" applyAlignment="1">
      <alignment vertical="center" wrapText="1"/>
    </xf>
    <xf numFmtId="0" fontId="13" fillId="0" borderId="0" xfId="3" applyFont="1" applyAlignment="1">
      <alignment horizontal="left" vertical="center"/>
    </xf>
    <xf numFmtId="0" fontId="14" fillId="0" borderId="0" xfId="3" applyFont="1" applyAlignment="1">
      <alignment horizontal="center" vertical="center"/>
    </xf>
    <xf numFmtId="0" fontId="16" fillId="0" borderId="16" xfId="3" applyFont="1" applyBorder="1">
      <alignment vertical="center"/>
    </xf>
    <xf numFmtId="0" fontId="16" fillId="0" borderId="0" xfId="3" applyFont="1">
      <alignment vertical="center"/>
    </xf>
    <xf numFmtId="0" fontId="16" fillId="0" borderId="17" xfId="3" applyFont="1" applyBorder="1">
      <alignment vertical="center"/>
    </xf>
    <xf numFmtId="177" fontId="16" fillId="0" borderId="0" xfId="2" applyNumberFormat="1" applyFont="1" applyAlignment="1">
      <alignment horizontal="right" vertical="center" wrapText="1"/>
    </xf>
    <xf numFmtId="0" fontId="16" fillId="0" borderId="0" xfId="3" applyFont="1" applyAlignment="1">
      <alignment horizontal="right" vertical="center"/>
    </xf>
    <xf numFmtId="0" fontId="17" fillId="0" borderId="0" xfId="3" applyFont="1">
      <alignment vertical="center"/>
    </xf>
    <xf numFmtId="176" fontId="16" fillId="0" borderId="0" xfId="3" applyNumberFormat="1" applyFont="1" applyAlignment="1">
      <alignment horizontal="center" vertical="center"/>
    </xf>
    <xf numFmtId="177" fontId="16" fillId="0" borderId="0" xfId="2" applyNumberFormat="1" applyFont="1" applyAlignment="1">
      <alignment horizontal="center" vertical="center" wrapText="1"/>
    </xf>
    <xf numFmtId="0" fontId="9" fillId="0" borderId="47" xfId="0" applyFont="1" applyBorder="1" applyAlignment="1">
      <alignment horizontal="left" vertical="center" wrapText="1"/>
    </xf>
    <xf numFmtId="0" fontId="16" fillId="0" borderId="14" xfId="3" applyFont="1" applyBorder="1">
      <alignment vertical="center"/>
    </xf>
    <xf numFmtId="3" fontId="0" fillId="3" borderId="6" xfId="0" applyNumberFormat="1" applyFill="1" applyBorder="1" applyAlignment="1">
      <alignment horizontal="center" vertical="center"/>
    </xf>
    <xf numFmtId="3" fontId="0" fillId="4" borderId="10" xfId="0" applyNumberFormat="1" applyFill="1" applyBorder="1" applyAlignment="1">
      <alignment horizontal="center" vertical="center"/>
    </xf>
    <xf numFmtId="0" fontId="9" fillId="0" borderId="20" xfId="0" applyFont="1" applyBorder="1" applyAlignment="1">
      <alignment horizontal="center" vertical="center"/>
    </xf>
    <xf numFmtId="0" fontId="9" fillId="0" borderId="78" xfId="0" applyFont="1" applyBorder="1" applyAlignment="1">
      <alignment horizontal="center" vertical="center"/>
    </xf>
    <xf numFmtId="0" fontId="9" fillId="0" borderId="79" xfId="0" applyFont="1" applyBorder="1" applyAlignment="1">
      <alignment horizontal="center" vertical="center"/>
    </xf>
    <xf numFmtId="0" fontId="9" fillId="0" borderId="80" xfId="0" applyFont="1" applyBorder="1" applyAlignment="1">
      <alignment horizontal="center" vertical="center"/>
    </xf>
    <xf numFmtId="0" fontId="9" fillId="0" borderId="81" xfId="0" applyFont="1" applyBorder="1" applyAlignment="1">
      <alignment horizontal="center" vertical="center"/>
    </xf>
    <xf numFmtId="0" fontId="9" fillId="0" borderId="83" xfId="0" applyFont="1" applyBorder="1" applyAlignment="1">
      <alignment horizontal="center" vertical="center"/>
    </xf>
    <xf numFmtId="0" fontId="9" fillId="0" borderId="7" xfId="0" applyFont="1" applyBorder="1" applyAlignment="1">
      <alignment horizontal="center" vertical="center"/>
    </xf>
    <xf numFmtId="0" fontId="9" fillId="0" borderId="77" xfId="0" applyFont="1" applyBorder="1" applyAlignment="1">
      <alignment horizontal="center" vertical="center"/>
    </xf>
    <xf numFmtId="0" fontId="9" fillId="0" borderId="7" xfId="0" applyFont="1" applyBorder="1" applyAlignment="1">
      <alignment horizontal="center" vertical="center" wrapText="1"/>
    </xf>
    <xf numFmtId="0" fontId="9" fillId="2" borderId="7" xfId="0" applyFont="1" applyFill="1" applyBorder="1" applyAlignment="1">
      <alignment horizontal="center" vertical="center" wrapText="1"/>
    </xf>
    <xf numFmtId="0" fontId="9" fillId="0" borderId="42" xfId="0" applyFont="1" applyBorder="1" applyAlignment="1">
      <alignment vertical="center" wrapText="1"/>
    </xf>
    <xf numFmtId="0" fontId="9" fillId="0" borderId="38" xfId="0" applyFont="1" applyBorder="1" applyAlignment="1">
      <alignment vertical="center" wrapText="1"/>
    </xf>
    <xf numFmtId="0" fontId="9" fillId="0" borderId="0" xfId="0" applyFont="1" applyAlignment="1">
      <alignment wrapText="1"/>
    </xf>
    <xf numFmtId="0" fontId="18" fillId="0" borderId="0" xfId="1" applyFont="1"/>
    <xf numFmtId="0" fontId="19" fillId="0" borderId="0" xfId="1" applyFont="1"/>
    <xf numFmtId="0" fontId="9" fillId="0" borderId="93" xfId="0" applyFont="1" applyBorder="1" applyAlignment="1">
      <alignment horizontal="center" vertical="center"/>
    </xf>
    <xf numFmtId="0" fontId="9" fillId="0" borderId="94" xfId="0" applyFont="1" applyBorder="1" applyAlignment="1">
      <alignment horizontal="center" vertical="center"/>
    </xf>
    <xf numFmtId="0" fontId="9" fillId="0" borderId="95" xfId="0" applyFont="1" applyBorder="1" applyAlignment="1">
      <alignment horizontal="center" vertical="center"/>
    </xf>
    <xf numFmtId="0" fontId="9" fillId="0" borderId="6" xfId="0" applyFont="1" applyBorder="1" applyAlignment="1">
      <alignment horizontal="center" vertical="center"/>
    </xf>
    <xf numFmtId="0" fontId="9" fillId="0" borderId="97" xfId="0" applyFont="1" applyBorder="1" applyAlignment="1">
      <alignment horizontal="center" vertical="center"/>
    </xf>
    <xf numFmtId="0" fontId="1" fillId="0" borderId="0" xfId="0" applyFont="1" applyAlignment="1">
      <alignment vertical="center"/>
    </xf>
    <xf numFmtId="0" fontId="15" fillId="0" borderId="103" xfId="3" applyFont="1" applyBorder="1" applyAlignment="1">
      <alignment horizontal="center" vertical="center"/>
    </xf>
    <xf numFmtId="0" fontId="16" fillId="0" borderId="0" xfId="3" applyFont="1" applyAlignment="1"/>
    <xf numFmtId="177" fontId="16" fillId="0" borderId="0" xfId="2" applyNumberFormat="1" applyFont="1" applyAlignment="1">
      <alignment vertical="center" wrapText="1"/>
    </xf>
    <xf numFmtId="0" fontId="22" fillId="0" borderId="0" xfId="3" applyFont="1">
      <alignment vertical="center"/>
    </xf>
    <xf numFmtId="0" fontId="10" fillId="0" borderId="0" xfId="3" applyFont="1">
      <alignment vertical="center"/>
    </xf>
    <xf numFmtId="0" fontId="12" fillId="0" borderId="0" xfId="3" applyFont="1">
      <alignment vertical="center"/>
    </xf>
    <xf numFmtId="0" fontId="16" fillId="0" borderId="0" xfId="3" applyFont="1" applyAlignment="1">
      <alignment horizontal="left" vertical="center"/>
    </xf>
    <xf numFmtId="0" fontId="15" fillId="0" borderId="0" xfId="3" applyFont="1" applyAlignment="1">
      <alignment horizontal="center" vertical="center"/>
    </xf>
    <xf numFmtId="0" fontId="15" fillId="0" borderId="0" xfId="3" applyFont="1" applyAlignment="1">
      <alignment horizontal="left" vertical="center"/>
    </xf>
    <xf numFmtId="0" fontId="9" fillId="0" borderId="0" xfId="0" applyFont="1" applyAlignment="1">
      <alignment vertical="center" textRotation="255" wrapText="1"/>
    </xf>
    <xf numFmtId="0" fontId="10" fillId="0" borderId="0" xfId="0" applyFont="1" applyAlignment="1">
      <alignment vertical="center"/>
    </xf>
    <xf numFmtId="0" fontId="9" fillId="0" borderId="102" xfId="0" applyFont="1" applyBorder="1" applyAlignment="1">
      <alignment vertical="center" textRotation="255" wrapText="1"/>
    </xf>
    <xf numFmtId="0" fontId="9" fillId="0" borderId="100" xfId="0" applyFont="1" applyBorder="1" applyAlignment="1">
      <alignment vertical="center"/>
    </xf>
    <xf numFmtId="0" fontId="9" fillId="0" borderId="87" xfId="0" applyFont="1" applyBorder="1" applyAlignment="1">
      <alignment vertical="center"/>
    </xf>
    <xf numFmtId="0" fontId="9" fillId="0" borderId="101" xfId="0" applyFont="1" applyBorder="1" applyAlignment="1">
      <alignment vertical="center"/>
    </xf>
    <xf numFmtId="0" fontId="8" fillId="0" borderId="0" xfId="0" applyFont="1" applyAlignment="1">
      <alignment vertical="center"/>
    </xf>
    <xf numFmtId="0" fontId="9" fillId="0" borderId="58" xfId="0" applyFont="1" applyBorder="1" applyAlignment="1">
      <alignment vertical="center" wrapText="1"/>
    </xf>
    <xf numFmtId="0" fontId="9" fillId="0" borderId="106" xfId="0" applyFont="1" applyBorder="1" applyAlignment="1">
      <alignment vertical="center" wrapText="1"/>
    </xf>
    <xf numFmtId="0" fontId="9" fillId="0" borderId="108" xfId="0" applyFont="1" applyBorder="1" applyAlignment="1">
      <alignment horizontal="center" vertical="center"/>
    </xf>
    <xf numFmtId="0" fontId="9" fillId="0" borderId="109" xfId="0" applyFont="1" applyBorder="1" applyAlignment="1">
      <alignment horizontal="center" vertical="center"/>
    </xf>
    <xf numFmtId="0" fontId="9" fillId="0" borderId="110" xfId="0" applyFont="1" applyBorder="1" applyAlignment="1">
      <alignment horizontal="center" vertical="center"/>
    </xf>
    <xf numFmtId="0" fontId="9" fillId="0" borderId="111" xfId="0" applyFont="1" applyBorder="1" applyAlignment="1">
      <alignment horizontal="center" vertical="center"/>
    </xf>
    <xf numFmtId="0" fontId="9" fillId="0" borderId="38" xfId="0" applyFont="1" applyBorder="1" applyAlignment="1" applyProtection="1">
      <alignment vertical="center" wrapText="1"/>
      <protection locked="0"/>
    </xf>
    <xf numFmtId="0" fontId="16" fillId="0" borderId="0" xfId="3" applyFont="1" applyAlignment="1">
      <alignment horizontal="center" vertical="center"/>
    </xf>
    <xf numFmtId="0" fontId="8" fillId="0" borderId="0" xfId="0" applyFont="1" applyAlignment="1">
      <alignment horizontal="center" vertical="center"/>
    </xf>
    <xf numFmtId="0" fontId="15" fillId="0" borderId="0" xfId="3" applyFont="1" applyAlignment="1" applyProtection="1">
      <alignment horizontal="left" vertical="center"/>
      <protection locked="0"/>
    </xf>
    <xf numFmtId="0" fontId="0" fillId="2" borderId="0" xfId="0" applyFill="1" applyAlignment="1">
      <alignment horizontal="right" vertical="center"/>
    </xf>
    <xf numFmtId="0" fontId="16" fillId="6" borderId="14" xfId="3" applyFont="1" applyFill="1" applyBorder="1" applyProtection="1">
      <alignment vertical="center"/>
      <protection locked="0"/>
    </xf>
    <xf numFmtId="0" fontId="9" fillId="0" borderId="49" xfId="0" applyFont="1" applyBorder="1" applyAlignment="1">
      <alignment horizontal="center" vertical="center"/>
    </xf>
    <xf numFmtId="0" fontId="9" fillId="0" borderId="31" xfId="0" applyFont="1" applyBorder="1" applyAlignment="1">
      <alignment horizontal="center" vertical="center"/>
    </xf>
    <xf numFmtId="0" fontId="9" fillId="5" borderId="32" xfId="0" applyFont="1" applyFill="1" applyBorder="1" applyAlignment="1" applyProtection="1">
      <alignment horizontal="center" vertical="center"/>
      <protection locked="0"/>
    </xf>
    <xf numFmtId="0" fontId="9" fillId="0" borderId="35" xfId="0" applyFont="1" applyBorder="1" applyAlignment="1">
      <alignment horizontal="center" vertical="center" wrapText="1"/>
    </xf>
    <xf numFmtId="0" fontId="9" fillId="5" borderId="36" xfId="0" applyFont="1" applyFill="1" applyBorder="1" applyAlignment="1" applyProtection="1">
      <alignment horizontal="center" vertical="center"/>
      <protection locked="0"/>
    </xf>
    <xf numFmtId="0" fontId="9" fillId="2" borderId="35" xfId="0" applyFont="1" applyFill="1" applyBorder="1" applyAlignment="1">
      <alignment horizontal="center" vertical="center" wrapText="1"/>
    </xf>
    <xf numFmtId="0" fontId="9" fillId="0" borderId="45" xfId="0" applyFont="1" applyBorder="1" applyAlignment="1">
      <alignment horizontal="center" vertical="center"/>
    </xf>
    <xf numFmtId="0" fontId="9" fillId="5" borderId="30" xfId="0" applyFont="1" applyFill="1" applyBorder="1" applyAlignment="1" applyProtection="1">
      <alignment horizontal="center" vertical="center"/>
      <protection locked="0"/>
    </xf>
    <xf numFmtId="0" fontId="9" fillId="5" borderId="34" xfId="0" applyFont="1" applyFill="1" applyBorder="1" applyAlignment="1" applyProtection="1">
      <alignment horizontal="center" vertical="center"/>
      <protection locked="0"/>
    </xf>
    <xf numFmtId="0" fontId="9" fillId="5" borderId="44" xfId="0" applyFont="1" applyFill="1" applyBorder="1" applyAlignment="1" applyProtection="1">
      <alignment horizontal="center" vertical="center"/>
      <protection locked="0"/>
    </xf>
    <xf numFmtId="0" fontId="11" fillId="2" borderId="37" xfId="0" applyFont="1" applyFill="1" applyBorder="1" applyAlignment="1">
      <alignment horizontal="center" vertical="center" wrapText="1"/>
    </xf>
    <xf numFmtId="0" fontId="9" fillId="5" borderId="73" xfId="0" applyFont="1" applyFill="1" applyBorder="1" applyAlignment="1" applyProtection="1">
      <alignment horizontal="center" vertical="center"/>
      <protection locked="0"/>
    </xf>
    <xf numFmtId="0" fontId="9" fillId="5" borderId="63" xfId="0" applyFont="1" applyFill="1" applyBorder="1" applyAlignment="1" applyProtection="1">
      <alignment horizontal="center" vertical="center"/>
      <protection locked="0"/>
    </xf>
    <xf numFmtId="0" fontId="9" fillId="5" borderId="18" xfId="0" applyFont="1" applyFill="1" applyBorder="1" applyAlignment="1" applyProtection="1">
      <alignment horizontal="center" vertical="center"/>
      <protection locked="0"/>
    </xf>
    <xf numFmtId="0" fontId="9" fillId="5" borderId="72" xfId="0" applyFont="1" applyFill="1" applyBorder="1" applyAlignment="1" applyProtection="1">
      <alignment horizontal="center" vertical="center"/>
      <protection locked="0"/>
    </xf>
    <xf numFmtId="0" fontId="9" fillId="0" borderId="41" xfId="0" applyFont="1" applyBorder="1" applyAlignment="1">
      <alignment horizontal="center" vertical="center"/>
    </xf>
    <xf numFmtId="0" fontId="9" fillId="0" borderId="51" xfId="0" applyFont="1" applyBorder="1" applyAlignment="1">
      <alignment horizontal="center" vertical="center"/>
    </xf>
    <xf numFmtId="0" fontId="9" fillId="5" borderId="50" xfId="0" applyFont="1" applyFill="1" applyBorder="1" applyAlignment="1" applyProtection="1">
      <alignment horizontal="center" vertical="center"/>
      <protection locked="0"/>
    </xf>
    <xf numFmtId="0" fontId="23" fillId="0" borderId="88" xfId="3" applyFont="1" applyBorder="1" applyAlignment="1">
      <alignment horizontal="center" vertical="center"/>
    </xf>
    <xf numFmtId="0" fontId="16" fillId="0" borderId="14" xfId="3" applyFont="1" applyBorder="1" applyAlignment="1">
      <alignment horizontal="center" vertical="center"/>
    </xf>
    <xf numFmtId="176" fontId="16" fillId="0" borderId="14" xfId="3" applyNumberFormat="1" applyFont="1" applyBorder="1" applyAlignment="1">
      <alignment horizontal="left" vertical="center"/>
    </xf>
    <xf numFmtId="177" fontId="16" fillId="0" borderId="14" xfId="2" applyNumberFormat="1" applyFont="1" applyBorder="1" applyAlignment="1">
      <alignment vertical="center" wrapText="1"/>
    </xf>
    <xf numFmtId="176" fontId="16" fillId="0" borderId="14" xfId="3" applyNumberFormat="1" applyFont="1" applyBorder="1" applyAlignment="1">
      <alignment horizontal="center" vertical="center"/>
    </xf>
    <xf numFmtId="176" fontId="16" fillId="0" borderId="14" xfId="3" applyNumberFormat="1" applyFont="1" applyBorder="1" applyAlignment="1">
      <alignment horizontal="left" vertical="center" wrapText="1"/>
    </xf>
    <xf numFmtId="177" fontId="16" fillId="0" borderId="14" xfId="2" applyNumberFormat="1" applyFont="1" applyBorder="1" applyAlignment="1">
      <alignment horizontal="right" vertical="center" wrapText="1"/>
    </xf>
    <xf numFmtId="176" fontId="16" fillId="0" borderId="19" xfId="3" applyNumberFormat="1" applyFont="1" applyBorder="1" applyAlignment="1">
      <alignment horizontal="left" vertical="center"/>
    </xf>
    <xf numFmtId="177" fontId="16" fillId="0" borderId="19" xfId="2" applyNumberFormat="1" applyFont="1" applyBorder="1" applyAlignment="1">
      <alignment vertical="center" wrapText="1"/>
    </xf>
    <xf numFmtId="176" fontId="16" fillId="0" borderId="13" xfId="3" applyNumberFormat="1" applyFont="1" applyBorder="1" applyAlignment="1">
      <alignment horizontal="center" vertical="center"/>
    </xf>
    <xf numFmtId="177" fontId="16" fillId="0" borderId="13" xfId="2" applyNumberFormat="1" applyFont="1" applyBorder="1" applyAlignment="1">
      <alignment vertical="center" wrapText="1"/>
    </xf>
    <xf numFmtId="176" fontId="16" fillId="0" borderId="19" xfId="3" applyNumberFormat="1" applyFont="1" applyBorder="1" applyAlignment="1">
      <alignment horizontal="center" vertical="center"/>
    </xf>
    <xf numFmtId="0" fontId="21" fillId="0" borderId="0" xfId="1" applyFont="1" applyAlignment="1">
      <alignment horizontal="left" vertical="center" wrapText="1"/>
    </xf>
    <xf numFmtId="0" fontId="20" fillId="0" borderId="0" xfId="1" applyFont="1" applyAlignment="1">
      <alignment horizontal="center" vertical="center" wrapText="1"/>
    </xf>
    <xf numFmtId="0" fontId="0" fillId="0" borderId="14" xfId="0" applyBorder="1"/>
    <xf numFmtId="0" fontId="9" fillId="0" borderId="14" xfId="0" applyFont="1" applyBorder="1" applyAlignment="1">
      <alignment horizontal="center" vertical="center"/>
    </xf>
    <xf numFmtId="0" fontId="9" fillId="0" borderId="14" xfId="0" applyFont="1" applyBorder="1" applyAlignment="1">
      <alignment vertical="center" wrapText="1"/>
    </xf>
    <xf numFmtId="0" fontId="9" fillId="2" borderId="14" xfId="0" applyFont="1" applyFill="1" applyBorder="1" applyAlignment="1">
      <alignment vertical="center" wrapText="1"/>
    </xf>
    <xf numFmtId="0" fontId="6" fillId="2" borderId="0" xfId="0" applyFont="1" applyFill="1" applyAlignment="1">
      <alignment horizontal="left" vertical="center"/>
    </xf>
    <xf numFmtId="0" fontId="7" fillId="2" borderId="0" xfId="0" applyFont="1" applyFill="1" applyAlignment="1">
      <alignment horizontal="left" vertical="center"/>
    </xf>
    <xf numFmtId="0" fontId="0" fillId="2" borderId="0" xfId="0" applyFill="1" applyAlignment="1">
      <alignment horizontal="left" vertical="center"/>
    </xf>
    <xf numFmtId="0" fontId="1" fillId="2" borderId="0" xfId="0" applyFont="1" applyFill="1" applyAlignment="1">
      <alignment horizontal="left" vertical="center"/>
    </xf>
    <xf numFmtId="0" fontId="9" fillId="0" borderId="34" xfId="0" applyFont="1" applyBorder="1" applyAlignment="1">
      <alignment horizontal="left" vertical="center" wrapText="1"/>
    </xf>
    <xf numFmtId="0" fontId="9" fillId="0" borderId="7" xfId="0" applyFont="1" applyBorder="1" applyAlignment="1">
      <alignment horizontal="left" vertical="center" wrapText="1"/>
    </xf>
    <xf numFmtId="0" fontId="9" fillId="5" borderId="34" xfId="0" applyFont="1" applyFill="1" applyBorder="1" applyAlignment="1" applyProtection="1">
      <alignment horizontal="left" vertical="center"/>
      <protection locked="0"/>
    </xf>
    <xf numFmtId="0" fontId="11" fillId="0" borderId="7" xfId="0" applyFont="1" applyBorder="1" applyAlignment="1">
      <alignment horizontal="left" vertical="center" wrapText="1"/>
    </xf>
    <xf numFmtId="0" fontId="24" fillId="2" borderId="0" xfId="0" applyFont="1" applyFill="1" applyAlignment="1">
      <alignment vertical="center"/>
    </xf>
    <xf numFmtId="0" fontId="11" fillId="0" borderId="14" xfId="0" applyFont="1" applyBorder="1" applyAlignment="1">
      <alignment vertical="center" wrapText="1"/>
    </xf>
    <xf numFmtId="0" fontId="15" fillId="0" borderId="103" xfId="1" applyFont="1" applyBorder="1" applyAlignment="1">
      <alignment horizontal="center" vertical="center" wrapText="1"/>
    </xf>
    <xf numFmtId="179" fontId="16" fillId="0" borderId="14" xfId="2" applyNumberFormat="1" applyFont="1" applyBorder="1" applyAlignment="1">
      <alignment vertical="center" wrapText="1"/>
    </xf>
    <xf numFmtId="179" fontId="16" fillId="0" borderId="19" xfId="2" applyNumberFormat="1" applyFont="1" applyBorder="1" applyAlignment="1">
      <alignment vertical="center" wrapText="1"/>
    </xf>
    <xf numFmtId="179" fontId="16" fillId="0" borderId="13" xfId="2" applyNumberFormat="1" applyFont="1" applyBorder="1" applyAlignment="1">
      <alignment vertical="center" wrapText="1"/>
    </xf>
    <xf numFmtId="179" fontId="16" fillId="0" borderId="13" xfId="2" applyNumberFormat="1" applyFont="1" applyBorder="1" applyAlignment="1">
      <alignment horizontal="right" vertical="center" wrapText="1"/>
    </xf>
    <xf numFmtId="180" fontId="16" fillId="0" borderId="16" xfId="3" applyNumberFormat="1" applyFont="1" applyBorder="1" applyAlignment="1">
      <alignment horizontal="right" vertical="center" indent="1"/>
    </xf>
    <xf numFmtId="0" fontId="3" fillId="2" borderId="0" xfId="0" applyFont="1" applyFill="1" applyAlignment="1">
      <alignment horizontal="center" vertical="center"/>
    </xf>
    <xf numFmtId="0" fontId="1" fillId="2" borderId="0" xfId="0" applyFont="1" applyFill="1" applyAlignment="1">
      <alignment horizontal="center" vertical="center"/>
    </xf>
    <xf numFmtId="0" fontId="0" fillId="2" borderId="0" xfId="0" applyFill="1" applyAlignment="1">
      <alignment horizontal="center" vertical="center"/>
    </xf>
    <xf numFmtId="0" fontId="0" fillId="3" borderId="63" xfId="0" applyFill="1" applyBorder="1" applyAlignment="1">
      <alignment horizontal="center" vertical="center"/>
    </xf>
    <xf numFmtId="0" fontId="1" fillId="3" borderId="64"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65" xfId="0" applyFont="1" applyFill="1" applyBorder="1" applyAlignment="1">
      <alignment horizontal="center" vertical="center"/>
    </xf>
    <xf numFmtId="0" fontId="6" fillId="2" borderId="0" xfId="0" applyFont="1" applyFill="1" applyAlignment="1">
      <alignment horizontal="left" vertical="center"/>
    </xf>
    <xf numFmtId="0" fontId="7" fillId="2" borderId="0" xfId="0" applyFont="1" applyFill="1" applyAlignment="1">
      <alignment horizontal="left" vertical="center"/>
    </xf>
    <xf numFmtId="0" fontId="0" fillId="2" borderId="0" xfId="0" applyFill="1" applyAlignment="1">
      <alignment horizontal="left" vertical="center" wrapText="1"/>
    </xf>
    <xf numFmtId="0" fontId="0" fillId="3" borderId="98" xfId="0" applyFill="1" applyBorder="1" applyAlignment="1">
      <alignment horizontal="center" vertical="center"/>
    </xf>
    <xf numFmtId="0" fontId="0" fillId="3" borderId="99" xfId="0" applyFill="1" applyBorder="1" applyAlignment="1">
      <alignment horizontal="center" vertical="center"/>
    </xf>
    <xf numFmtId="0" fontId="5" fillId="2" borderId="0" xfId="0" applyFont="1" applyFill="1" applyAlignment="1">
      <alignment horizontal="center" vertical="center"/>
    </xf>
    <xf numFmtId="0" fontId="0" fillId="2" borderId="0" xfId="0" applyFill="1" applyAlignment="1">
      <alignment horizontal="left" vertical="center"/>
    </xf>
    <xf numFmtId="0" fontId="1" fillId="2" borderId="0" xfId="0" applyFont="1" applyFill="1" applyAlignment="1">
      <alignment horizontal="left" vertical="center"/>
    </xf>
    <xf numFmtId="0" fontId="16" fillId="0" borderId="115" xfId="3" applyFont="1" applyBorder="1" applyAlignment="1">
      <alignment horizontal="left" vertical="center" wrapText="1"/>
    </xf>
    <xf numFmtId="0" fontId="16" fillId="0" borderId="116" xfId="3" applyFont="1" applyBorder="1" applyAlignment="1">
      <alignment horizontal="left" vertical="center" wrapText="1"/>
    </xf>
    <xf numFmtId="0" fontId="16" fillId="0" borderId="117" xfId="3" applyFont="1" applyBorder="1" applyAlignment="1">
      <alignment horizontal="left" vertical="center" wrapText="1"/>
    </xf>
    <xf numFmtId="0" fontId="16" fillId="0" borderId="118" xfId="3" applyFont="1" applyBorder="1" applyAlignment="1">
      <alignment horizontal="left" vertical="center"/>
    </xf>
    <xf numFmtId="0" fontId="16" fillId="0" borderId="9" xfId="3" applyFont="1" applyBorder="1" applyAlignment="1">
      <alignment horizontal="left" vertical="center"/>
    </xf>
    <xf numFmtId="0" fontId="16" fillId="0" borderId="119" xfId="3" applyFont="1" applyBorder="1" applyAlignment="1">
      <alignment horizontal="left" vertical="center"/>
    </xf>
    <xf numFmtId="0" fontId="16" fillId="0" borderId="17" xfId="3" applyFont="1" applyBorder="1" applyAlignment="1">
      <alignment horizontal="left" vertical="center" wrapText="1"/>
    </xf>
    <xf numFmtId="0" fontId="16" fillId="0" borderId="15" xfId="3" applyFont="1" applyBorder="1" applyAlignment="1">
      <alignment horizontal="left" vertical="center" wrapText="1"/>
    </xf>
    <xf numFmtId="0" fontId="16" fillId="0" borderId="16" xfId="3" applyFont="1" applyBorder="1" applyAlignment="1">
      <alignment horizontal="left" vertical="center" wrapText="1"/>
    </xf>
    <xf numFmtId="0" fontId="16" fillId="0" borderId="17" xfId="3" applyFont="1" applyBorder="1" applyAlignment="1">
      <alignment horizontal="left" vertical="center"/>
    </xf>
    <xf numFmtId="0" fontId="16" fillId="0" borderId="15" xfId="3" applyFont="1" applyBorder="1" applyAlignment="1">
      <alignment horizontal="left" vertical="center"/>
    </xf>
    <xf numFmtId="0" fontId="16" fillId="0" borderId="16" xfId="3" applyFont="1" applyBorder="1" applyAlignment="1">
      <alignment horizontal="left" vertical="center"/>
    </xf>
    <xf numFmtId="0" fontId="16" fillId="0" borderId="17" xfId="3" applyFont="1" applyBorder="1" applyAlignment="1">
      <alignment horizontal="center" vertical="center"/>
    </xf>
    <xf numFmtId="0" fontId="16" fillId="0" borderId="15" xfId="3" applyFont="1" applyBorder="1" applyAlignment="1">
      <alignment horizontal="center" vertical="center"/>
    </xf>
    <xf numFmtId="0" fontId="16" fillId="0" borderId="16" xfId="3" applyFont="1" applyBorder="1" applyAlignment="1">
      <alignment horizontal="center" vertical="center"/>
    </xf>
    <xf numFmtId="178" fontId="16" fillId="5" borderId="0" xfId="3" applyNumberFormat="1" applyFont="1" applyFill="1" applyAlignment="1" applyProtection="1">
      <alignment horizontal="left" vertical="center" indent="1"/>
      <protection locked="0"/>
    </xf>
    <xf numFmtId="0" fontId="16" fillId="5" borderId="14" xfId="3" applyFont="1" applyFill="1" applyBorder="1" applyAlignment="1" applyProtection="1">
      <alignment horizontal="left" vertical="top" wrapText="1"/>
      <protection locked="0"/>
    </xf>
    <xf numFmtId="0" fontId="16" fillId="0" borderId="14" xfId="3" applyFont="1" applyBorder="1" applyAlignment="1">
      <alignment horizontal="left" vertical="center"/>
    </xf>
    <xf numFmtId="0" fontId="16" fillId="0" borderId="88" xfId="3" applyFont="1" applyBorder="1" applyAlignment="1">
      <alignment horizontal="left" vertical="center"/>
    </xf>
    <xf numFmtId="56" fontId="15" fillId="5" borderId="84" xfId="3" quotePrefix="1" applyNumberFormat="1" applyFont="1" applyFill="1" applyBorder="1" applyAlignment="1" applyProtection="1">
      <alignment horizontal="left" vertical="center"/>
      <protection locked="0"/>
    </xf>
    <xf numFmtId="56" fontId="15" fillId="5" borderId="86" xfId="3" quotePrefix="1" applyNumberFormat="1" applyFont="1" applyFill="1" applyBorder="1" applyAlignment="1" applyProtection="1">
      <alignment horizontal="left" vertical="center"/>
      <protection locked="0"/>
    </xf>
    <xf numFmtId="56" fontId="15" fillId="5" borderId="87" xfId="3" quotePrefix="1" applyNumberFormat="1" applyFont="1" applyFill="1" applyBorder="1" applyAlignment="1" applyProtection="1">
      <alignment horizontal="left" vertical="center"/>
      <protection locked="0"/>
    </xf>
    <xf numFmtId="0" fontId="15" fillId="0" borderId="61" xfId="3" applyFont="1" applyBorder="1" applyAlignment="1">
      <alignment horizontal="center" vertical="center"/>
    </xf>
    <xf numFmtId="0" fontId="15" fillId="0" borderId="62" xfId="3" applyFont="1" applyBorder="1" applyAlignment="1">
      <alignment horizontal="center" vertical="center"/>
    </xf>
    <xf numFmtId="0" fontId="15" fillId="0" borderId="66" xfId="3" applyFont="1" applyBorder="1" applyAlignment="1" applyProtection="1">
      <alignment horizontal="left" vertical="center"/>
      <protection locked="0"/>
    </xf>
    <xf numFmtId="0" fontId="15" fillId="0" borderId="67" xfId="3" applyFont="1" applyBorder="1" applyAlignment="1" applyProtection="1">
      <alignment horizontal="left" vertical="center"/>
      <protection locked="0"/>
    </xf>
    <xf numFmtId="0" fontId="15" fillId="0" borderId="68" xfId="3" applyFont="1" applyBorder="1" applyAlignment="1" applyProtection="1">
      <alignment horizontal="left" vertical="center"/>
      <protection locked="0"/>
    </xf>
    <xf numFmtId="0" fontId="15" fillId="0" borderId="70" xfId="3" applyFont="1" applyBorder="1" applyAlignment="1" applyProtection="1">
      <alignment horizontal="left" vertical="center"/>
      <protection locked="0"/>
    </xf>
    <xf numFmtId="0" fontId="15" fillId="0" borderId="69" xfId="3" applyFont="1" applyBorder="1" applyAlignment="1" applyProtection="1">
      <alignment horizontal="left" vertical="center"/>
      <protection locked="0"/>
    </xf>
    <xf numFmtId="0" fontId="15" fillId="0" borderId="71" xfId="3" applyFont="1" applyBorder="1" applyAlignment="1" applyProtection="1">
      <alignment horizontal="left" vertical="center"/>
      <protection locked="0"/>
    </xf>
    <xf numFmtId="0" fontId="13" fillId="0" borderId="0" xfId="3" applyFont="1" applyAlignment="1">
      <alignment horizontal="left"/>
    </xf>
    <xf numFmtId="0" fontId="16" fillId="5" borderId="0" xfId="3" applyFont="1" applyFill="1" applyAlignment="1" applyProtection="1">
      <alignment horizontal="left"/>
      <protection locked="0"/>
    </xf>
    <xf numFmtId="0" fontId="9" fillId="0" borderId="0" xfId="0" applyFont="1" applyAlignment="1">
      <alignment horizontal="center"/>
    </xf>
    <xf numFmtId="0" fontId="9" fillId="0" borderId="60" xfId="0" applyFont="1" applyBorder="1" applyAlignment="1">
      <alignment horizontal="center" vertical="center"/>
    </xf>
    <xf numFmtId="0" fontId="9" fillId="0" borderId="21" xfId="0" applyFont="1" applyBorder="1" applyAlignment="1">
      <alignment horizontal="center" vertical="center"/>
    </xf>
    <xf numFmtId="0" fontId="9" fillId="0" borderId="23" xfId="0" applyFont="1" applyBorder="1" applyAlignment="1">
      <alignment horizontal="center" vertical="center"/>
    </xf>
    <xf numFmtId="0" fontId="9" fillId="0" borderId="84" xfId="0" applyFont="1" applyBorder="1" applyAlignment="1">
      <alignment horizontal="center" vertical="center"/>
    </xf>
    <xf numFmtId="0" fontId="9" fillId="0" borderId="86" xfId="0" applyFont="1" applyBorder="1" applyAlignment="1">
      <alignment horizontal="center" vertical="center"/>
    </xf>
    <xf numFmtId="0" fontId="9" fillId="0" borderId="96" xfId="0" applyFont="1" applyBorder="1" applyAlignment="1">
      <alignment horizontal="center" vertical="center"/>
    </xf>
    <xf numFmtId="0" fontId="9" fillId="0" borderId="66" xfId="0" applyFont="1" applyBorder="1" applyAlignment="1">
      <alignment horizontal="center" vertical="center" wrapText="1"/>
    </xf>
    <xf numFmtId="0" fontId="9" fillId="0" borderId="82"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67" xfId="0" applyFont="1" applyBorder="1" applyAlignment="1">
      <alignment horizontal="center" vertical="center" wrapText="1"/>
    </xf>
    <xf numFmtId="0" fontId="8" fillId="0" borderId="0" xfId="0" applyFont="1" applyAlignment="1">
      <alignment horizontal="center" vertical="center"/>
    </xf>
    <xf numFmtId="0" fontId="9" fillId="0" borderId="74" xfId="0" applyFont="1" applyBorder="1" applyAlignment="1">
      <alignment horizontal="center" vertical="center"/>
    </xf>
    <xf numFmtId="0" fontId="9" fillId="0" borderId="72" xfId="0" applyFont="1" applyBorder="1" applyAlignment="1">
      <alignment horizontal="center" vertical="center"/>
    </xf>
    <xf numFmtId="0" fontId="9" fillId="0" borderId="75" xfId="0" applyFont="1" applyBorder="1" applyAlignment="1">
      <alignment horizontal="center" vertical="center"/>
    </xf>
    <xf numFmtId="0" fontId="9" fillId="0" borderId="49" xfId="0" applyFont="1" applyBorder="1" applyAlignment="1">
      <alignment horizontal="center" vertical="center"/>
    </xf>
    <xf numFmtId="0" fontId="9" fillId="0" borderId="50" xfId="0" applyFont="1" applyBorder="1" applyAlignment="1">
      <alignment horizontal="center" vertical="center"/>
    </xf>
    <xf numFmtId="0" fontId="9" fillId="0" borderId="76" xfId="0" applyFont="1" applyBorder="1" applyAlignment="1">
      <alignment horizontal="center" vertical="center"/>
    </xf>
    <xf numFmtId="0" fontId="9" fillId="0" borderId="91"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107"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70" xfId="0" applyFont="1" applyBorder="1" applyAlignment="1">
      <alignment horizontal="center" vertical="center"/>
    </xf>
    <xf numFmtId="0" fontId="9" fillId="0" borderId="69" xfId="0" applyFont="1" applyBorder="1" applyAlignment="1">
      <alignment horizontal="center" vertical="center"/>
    </xf>
    <xf numFmtId="0" fontId="9" fillId="0" borderId="90" xfId="0" applyFont="1" applyBorder="1" applyAlignment="1">
      <alignment horizontal="center" vertical="center"/>
    </xf>
    <xf numFmtId="0" fontId="9" fillId="0" borderId="85" xfId="0" applyFont="1" applyBorder="1" applyAlignment="1">
      <alignment horizontal="center" vertical="center" wrapText="1"/>
    </xf>
    <xf numFmtId="0" fontId="9" fillId="0" borderId="63" xfId="0" applyFont="1" applyBorder="1" applyAlignment="1">
      <alignment horizontal="center" vertical="center" wrapText="1"/>
    </xf>
    <xf numFmtId="0" fontId="9" fillId="0" borderId="89" xfId="0" applyFont="1" applyBorder="1" applyAlignment="1">
      <alignment horizontal="center" vertical="center" wrapText="1"/>
    </xf>
    <xf numFmtId="0" fontId="11" fillId="0" borderId="92" xfId="0" applyFont="1" applyBorder="1" applyAlignment="1">
      <alignment horizontal="center" vertical="center" wrapText="1"/>
    </xf>
    <xf numFmtId="0" fontId="11" fillId="0" borderId="78" xfId="0" applyFont="1" applyBorder="1" applyAlignment="1">
      <alignment horizontal="center" vertical="center" wrapText="1"/>
    </xf>
    <xf numFmtId="0" fontId="11" fillId="0" borderId="112" xfId="0" applyFont="1" applyBorder="1" applyAlignment="1">
      <alignment horizontal="center" vertical="center" wrapText="1"/>
    </xf>
    <xf numFmtId="0" fontId="18" fillId="0" borderId="0" xfId="1" applyFont="1"/>
    <xf numFmtId="0" fontId="15" fillId="0" borderId="62" xfId="1" applyFont="1" applyBorder="1" applyAlignment="1">
      <alignment horizontal="center" vertical="center" wrapText="1"/>
    </xf>
    <xf numFmtId="0" fontId="15" fillId="0" borderId="103" xfId="1" applyFont="1" applyBorder="1" applyAlignment="1">
      <alignment horizontal="center" vertical="center" wrapText="1"/>
    </xf>
    <xf numFmtId="0" fontId="15" fillId="5" borderId="87" xfId="1" applyFont="1" applyFill="1" applyBorder="1" applyAlignment="1" applyProtection="1">
      <alignment horizontal="center" vertical="center"/>
      <protection locked="0"/>
    </xf>
    <xf numFmtId="0" fontId="15" fillId="5" borderId="104" xfId="1" applyFont="1" applyFill="1" applyBorder="1" applyAlignment="1" applyProtection="1">
      <alignment horizontal="center" vertical="center"/>
      <protection locked="0"/>
    </xf>
    <xf numFmtId="0" fontId="15" fillId="0" borderId="66" xfId="1" applyFont="1" applyBorder="1" applyAlignment="1" applyProtection="1">
      <alignment horizontal="left" vertical="center" wrapText="1"/>
      <protection locked="0"/>
    </xf>
    <xf numFmtId="0" fontId="15" fillId="0" borderId="67" xfId="1" applyFont="1" applyBorder="1" applyAlignment="1" applyProtection="1">
      <alignment horizontal="left" vertical="center" wrapText="1"/>
      <protection locked="0"/>
    </xf>
    <xf numFmtId="0" fontId="15" fillId="0" borderId="68" xfId="1" applyFont="1" applyBorder="1" applyAlignment="1" applyProtection="1">
      <alignment horizontal="left" vertical="center" wrapText="1"/>
      <protection locked="0"/>
    </xf>
    <xf numFmtId="0" fontId="15" fillId="0" borderId="21" xfId="1" applyFont="1" applyBorder="1" applyAlignment="1" applyProtection="1">
      <alignment horizontal="left" vertical="center" wrapText="1"/>
      <protection locked="0"/>
    </xf>
    <xf numFmtId="0" fontId="15" fillId="0" borderId="105" xfId="1" applyFont="1" applyBorder="1" applyAlignment="1" applyProtection="1">
      <alignment horizontal="left" vertical="center" wrapText="1"/>
      <protection locked="0"/>
    </xf>
    <xf numFmtId="0" fontId="12" fillId="0" borderId="18" xfId="0" applyFont="1" applyBorder="1" applyAlignment="1">
      <alignment horizontal="left" vertical="center"/>
    </xf>
    <xf numFmtId="0" fontId="9" fillId="0" borderId="14" xfId="0" applyFont="1" applyBorder="1" applyAlignment="1">
      <alignment horizontal="center" vertical="center" wrapText="1"/>
    </xf>
    <xf numFmtId="0" fontId="9" fillId="0" borderId="14" xfId="0" applyFont="1" applyBorder="1" applyAlignment="1">
      <alignment horizontal="left" vertical="center" wrapText="1"/>
    </xf>
    <xf numFmtId="0" fontId="9" fillId="0" borderId="14" xfId="0" applyFont="1" applyBorder="1" applyAlignment="1" applyProtection="1">
      <alignment horizontal="left" vertical="center" wrapText="1" shrinkToFit="1"/>
      <protection locked="0"/>
    </xf>
    <xf numFmtId="56" fontId="23" fillId="0" borderId="15" xfId="3" quotePrefix="1" applyNumberFormat="1" applyFont="1" applyBorder="1" applyAlignment="1" applyProtection="1">
      <alignment horizontal="center" vertical="center"/>
      <protection locked="0"/>
    </xf>
    <xf numFmtId="56" fontId="23" fillId="0" borderId="16" xfId="3" quotePrefix="1" applyNumberFormat="1" applyFont="1" applyBorder="1" applyAlignment="1" applyProtection="1">
      <alignment horizontal="center" vertical="center"/>
      <protection locked="0"/>
    </xf>
    <xf numFmtId="0" fontId="23" fillId="0" borderId="32" xfId="3" applyFont="1" applyBorder="1" applyAlignment="1">
      <alignment horizontal="center" vertical="center"/>
    </xf>
    <xf numFmtId="0" fontId="23" fillId="0" borderId="114" xfId="3" applyFont="1" applyBorder="1" applyAlignment="1">
      <alignment horizontal="center" vertical="center"/>
    </xf>
    <xf numFmtId="0" fontId="23" fillId="0" borderId="73" xfId="3" applyFont="1" applyBorder="1" applyAlignment="1" applyProtection="1">
      <alignment horizontal="left" vertical="center"/>
      <protection locked="0"/>
    </xf>
    <xf numFmtId="0" fontId="23" fillId="0" borderId="63" xfId="3" applyFont="1" applyBorder="1" applyAlignment="1" applyProtection="1">
      <alignment horizontal="left" vertical="center"/>
      <protection locked="0"/>
    </xf>
    <xf numFmtId="0" fontId="23" fillId="0" borderId="89" xfId="3" applyFont="1" applyBorder="1" applyAlignment="1" applyProtection="1">
      <alignment horizontal="left" vertical="center"/>
      <protection locked="0"/>
    </xf>
    <xf numFmtId="0" fontId="23" fillId="0" borderId="45" xfId="3" applyFont="1" applyBorder="1" applyAlignment="1" applyProtection="1">
      <alignment horizontal="left" vertical="center"/>
      <protection locked="0"/>
    </xf>
    <xf numFmtId="0" fontId="23" fillId="0" borderId="77" xfId="3" applyFont="1" applyBorder="1" applyAlignment="1" applyProtection="1">
      <alignment horizontal="left" vertical="center"/>
      <protection locked="0"/>
    </xf>
    <xf numFmtId="0" fontId="23" fillId="0" borderId="113" xfId="3" applyFont="1" applyBorder="1" applyAlignment="1" applyProtection="1">
      <alignment horizontal="left" vertical="center"/>
      <protection locked="0"/>
    </xf>
    <xf numFmtId="178" fontId="16" fillId="0" borderId="0" xfId="3" applyNumberFormat="1" applyFont="1" applyAlignment="1" applyProtection="1">
      <alignment horizontal="left" vertical="center" indent="1"/>
      <protection locked="0"/>
    </xf>
    <xf numFmtId="0" fontId="9" fillId="0" borderId="14" xfId="0" applyFont="1" applyBorder="1" applyAlignment="1">
      <alignment horizontal="left" vertical="center" wrapText="1" shrinkToFit="1"/>
    </xf>
    <xf numFmtId="0" fontId="16" fillId="6" borderId="0" xfId="3" applyFont="1" applyFill="1" applyAlignment="1" applyProtection="1">
      <alignment horizontal="left" vertical="top"/>
      <protection locked="0"/>
    </xf>
    <xf numFmtId="0" fontId="16" fillId="0" borderId="13" xfId="3" applyFont="1" applyBorder="1" applyAlignment="1">
      <alignment horizontal="left" vertical="center" indent="1"/>
    </xf>
    <xf numFmtId="56" fontId="15" fillId="6" borderId="84" xfId="3" quotePrefix="1" applyNumberFormat="1" applyFont="1" applyFill="1" applyBorder="1" applyAlignment="1" applyProtection="1">
      <alignment horizontal="center" vertical="center"/>
      <protection locked="0"/>
    </xf>
    <xf numFmtId="56" fontId="15" fillId="6" borderId="86" xfId="3" quotePrefix="1" applyNumberFormat="1" applyFont="1" applyFill="1" applyBorder="1" applyAlignment="1" applyProtection="1">
      <alignment horizontal="center" vertical="center"/>
      <protection locked="0"/>
    </xf>
    <xf numFmtId="56" fontId="15" fillId="6" borderId="87" xfId="3" quotePrefix="1" applyNumberFormat="1" applyFont="1" applyFill="1" applyBorder="1" applyAlignment="1" applyProtection="1">
      <alignment horizontal="center" vertical="center"/>
      <protection locked="0"/>
    </xf>
    <xf numFmtId="0" fontId="13" fillId="0" borderId="0" xfId="3" applyFont="1" applyAlignment="1">
      <alignment horizontal="left" vertical="center"/>
    </xf>
    <xf numFmtId="0" fontId="16" fillId="0" borderId="14" xfId="3" applyFont="1" applyBorder="1" applyAlignment="1">
      <alignment horizontal="center" vertical="center"/>
    </xf>
    <xf numFmtId="0" fontId="16" fillId="0" borderId="14" xfId="3" applyFont="1" applyBorder="1" applyAlignment="1">
      <alignment horizontal="left" vertical="center" wrapText="1"/>
    </xf>
    <xf numFmtId="0" fontId="16" fillId="0" borderId="19" xfId="3" applyFont="1" applyBorder="1" applyAlignment="1">
      <alignment horizontal="left" vertical="center"/>
    </xf>
  </cellXfs>
  <cellStyles count="4">
    <cellStyle name="標準" xfId="0" builtinId="0"/>
    <cellStyle name="標準 2" xfId="1" xr:uid="{00000000-0005-0000-0000-000001000000}"/>
    <cellStyle name="標準_修正　form_28" xfId="2" xr:uid="{00000000-0005-0000-0000-000002000000}"/>
    <cellStyle name="標準_費用算定表" xfId="3"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28575</xdr:colOff>
      <xdr:row>13</xdr:row>
      <xdr:rowOff>19050</xdr:rowOff>
    </xdr:from>
    <xdr:to>
      <xdr:col>1</xdr:col>
      <xdr:colOff>28575</xdr:colOff>
      <xdr:row>15</xdr:row>
      <xdr:rowOff>9525</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28575" y="2960370"/>
          <a:ext cx="2720340" cy="371475"/>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68</xdr:row>
      <xdr:rowOff>9525</xdr:rowOff>
    </xdr:from>
    <xdr:to>
      <xdr:col>1</xdr:col>
      <xdr:colOff>9525</xdr:colOff>
      <xdr:row>70</xdr:row>
      <xdr:rowOff>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19050" y="16864965"/>
          <a:ext cx="2710815" cy="401955"/>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58</xdr:row>
      <xdr:rowOff>9525</xdr:rowOff>
    </xdr:from>
    <xdr:to>
      <xdr:col>1</xdr:col>
      <xdr:colOff>0</xdr:colOff>
      <xdr:row>60</xdr:row>
      <xdr:rowOff>9525</xdr:rowOff>
    </xdr:to>
    <xdr:sp macro="" textlink="">
      <xdr:nvSpPr>
        <xdr:cNvPr id="4" name="Line 7">
          <a:extLst>
            <a:ext uri="{FF2B5EF4-FFF2-40B4-BE49-F238E27FC236}">
              <a16:creationId xmlns:a16="http://schemas.microsoft.com/office/drawing/2014/main" id="{00000000-0008-0000-0000-000004000000}"/>
            </a:ext>
          </a:extLst>
        </xdr:cNvPr>
        <xdr:cNvSpPr>
          <a:spLocks noChangeShapeType="1"/>
        </xdr:cNvSpPr>
      </xdr:nvSpPr>
      <xdr:spPr bwMode="auto">
        <a:xfrm>
          <a:off x="9525" y="14243685"/>
          <a:ext cx="2710815" cy="38100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68</xdr:row>
      <xdr:rowOff>19050</xdr:rowOff>
    </xdr:from>
    <xdr:to>
      <xdr:col>1</xdr:col>
      <xdr:colOff>28575</xdr:colOff>
      <xdr:row>70</xdr:row>
      <xdr:rowOff>0</xdr:rowOff>
    </xdr:to>
    <xdr:sp macro="" textlink="">
      <xdr:nvSpPr>
        <xdr:cNvPr id="5" name="Line 8">
          <a:extLst>
            <a:ext uri="{FF2B5EF4-FFF2-40B4-BE49-F238E27FC236}">
              <a16:creationId xmlns:a16="http://schemas.microsoft.com/office/drawing/2014/main" id="{00000000-0008-0000-0000-000005000000}"/>
            </a:ext>
          </a:extLst>
        </xdr:cNvPr>
        <xdr:cNvSpPr>
          <a:spLocks noChangeShapeType="1"/>
        </xdr:cNvSpPr>
      </xdr:nvSpPr>
      <xdr:spPr bwMode="auto">
        <a:xfrm>
          <a:off x="28575" y="16874490"/>
          <a:ext cx="2720340" cy="39243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58</xdr:row>
      <xdr:rowOff>19050</xdr:rowOff>
    </xdr:from>
    <xdr:to>
      <xdr:col>1</xdr:col>
      <xdr:colOff>28575</xdr:colOff>
      <xdr:row>60</xdr:row>
      <xdr:rowOff>9525</xdr:rowOff>
    </xdr:to>
    <xdr:sp macro="" textlink="">
      <xdr:nvSpPr>
        <xdr:cNvPr id="6" name="Line 11">
          <a:extLst>
            <a:ext uri="{FF2B5EF4-FFF2-40B4-BE49-F238E27FC236}">
              <a16:creationId xmlns:a16="http://schemas.microsoft.com/office/drawing/2014/main" id="{00000000-0008-0000-0000-000006000000}"/>
            </a:ext>
          </a:extLst>
        </xdr:cNvPr>
        <xdr:cNvSpPr>
          <a:spLocks noChangeShapeType="1"/>
        </xdr:cNvSpPr>
      </xdr:nvSpPr>
      <xdr:spPr bwMode="auto">
        <a:xfrm>
          <a:off x="28575" y="14253210"/>
          <a:ext cx="2720340" cy="371475"/>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87</xdr:row>
      <xdr:rowOff>9525</xdr:rowOff>
    </xdr:from>
    <xdr:to>
      <xdr:col>1</xdr:col>
      <xdr:colOff>0</xdr:colOff>
      <xdr:row>89</xdr:row>
      <xdr:rowOff>9525</xdr:rowOff>
    </xdr:to>
    <xdr:sp macro="" textlink="">
      <xdr:nvSpPr>
        <xdr:cNvPr id="9" name="Line 7">
          <a:extLst>
            <a:ext uri="{FF2B5EF4-FFF2-40B4-BE49-F238E27FC236}">
              <a16:creationId xmlns:a16="http://schemas.microsoft.com/office/drawing/2014/main" id="{00000000-0008-0000-0000-000009000000}"/>
            </a:ext>
          </a:extLst>
        </xdr:cNvPr>
        <xdr:cNvSpPr>
          <a:spLocks noChangeShapeType="1"/>
        </xdr:cNvSpPr>
      </xdr:nvSpPr>
      <xdr:spPr bwMode="auto">
        <a:xfrm>
          <a:off x="9525" y="21589365"/>
          <a:ext cx="2710815" cy="40386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87</xdr:row>
      <xdr:rowOff>19050</xdr:rowOff>
    </xdr:from>
    <xdr:to>
      <xdr:col>1</xdr:col>
      <xdr:colOff>28575</xdr:colOff>
      <xdr:row>89</xdr:row>
      <xdr:rowOff>9525</xdr:rowOff>
    </xdr:to>
    <xdr:sp macro="" textlink="">
      <xdr:nvSpPr>
        <xdr:cNvPr id="10" name="Line 11">
          <a:extLst>
            <a:ext uri="{FF2B5EF4-FFF2-40B4-BE49-F238E27FC236}">
              <a16:creationId xmlns:a16="http://schemas.microsoft.com/office/drawing/2014/main" id="{00000000-0008-0000-0000-00000A000000}"/>
            </a:ext>
          </a:extLst>
        </xdr:cNvPr>
        <xdr:cNvSpPr>
          <a:spLocks noChangeShapeType="1"/>
        </xdr:cNvSpPr>
      </xdr:nvSpPr>
      <xdr:spPr bwMode="auto">
        <a:xfrm>
          <a:off x="28575" y="21598890"/>
          <a:ext cx="2720340" cy="394335"/>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102</xdr:row>
      <xdr:rowOff>19050</xdr:rowOff>
    </xdr:from>
    <xdr:to>
      <xdr:col>1</xdr:col>
      <xdr:colOff>28575</xdr:colOff>
      <xdr:row>104</xdr:row>
      <xdr:rowOff>9525</xdr:rowOff>
    </xdr:to>
    <xdr:sp macro="" textlink="">
      <xdr:nvSpPr>
        <xdr:cNvPr id="11" name="Line 1">
          <a:extLst>
            <a:ext uri="{FF2B5EF4-FFF2-40B4-BE49-F238E27FC236}">
              <a16:creationId xmlns:a16="http://schemas.microsoft.com/office/drawing/2014/main" id="{00000000-0008-0000-0000-00000B000000}"/>
            </a:ext>
          </a:extLst>
        </xdr:cNvPr>
        <xdr:cNvSpPr>
          <a:spLocks noChangeShapeType="1"/>
        </xdr:cNvSpPr>
      </xdr:nvSpPr>
      <xdr:spPr bwMode="auto">
        <a:xfrm>
          <a:off x="28575" y="29759910"/>
          <a:ext cx="2720340" cy="424815"/>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13</xdr:row>
      <xdr:rowOff>19050</xdr:rowOff>
    </xdr:from>
    <xdr:to>
      <xdr:col>1</xdr:col>
      <xdr:colOff>28575</xdr:colOff>
      <xdr:row>15</xdr:row>
      <xdr:rowOff>0</xdr:rowOff>
    </xdr:to>
    <xdr:sp macro="" textlink="">
      <xdr:nvSpPr>
        <xdr:cNvPr id="12" name="Line 5">
          <a:extLst>
            <a:ext uri="{FF2B5EF4-FFF2-40B4-BE49-F238E27FC236}">
              <a16:creationId xmlns:a16="http://schemas.microsoft.com/office/drawing/2014/main" id="{00000000-0008-0000-0000-00000C000000}"/>
            </a:ext>
          </a:extLst>
        </xdr:cNvPr>
        <xdr:cNvSpPr>
          <a:spLocks noChangeShapeType="1"/>
        </xdr:cNvSpPr>
      </xdr:nvSpPr>
      <xdr:spPr bwMode="auto">
        <a:xfrm>
          <a:off x="28575" y="2960370"/>
          <a:ext cx="2720340" cy="36195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13</xdr:row>
      <xdr:rowOff>19050</xdr:rowOff>
    </xdr:from>
    <xdr:to>
      <xdr:col>1</xdr:col>
      <xdr:colOff>28575</xdr:colOff>
      <xdr:row>15</xdr:row>
      <xdr:rowOff>9525</xdr:rowOff>
    </xdr:to>
    <xdr:sp macro="" textlink="">
      <xdr:nvSpPr>
        <xdr:cNvPr id="13" name="Line 12">
          <a:extLst>
            <a:ext uri="{FF2B5EF4-FFF2-40B4-BE49-F238E27FC236}">
              <a16:creationId xmlns:a16="http://schemas.microsoft.com/office/drawing/2014/main" id="{00000000-0008-0000-0000-00000D000000}"/>
            </a:ext>
          </a:extLst>
        </xdr:cNvPr>
        <xdr:cNvSpPr>
          <a:spLocks noChangeShapeType="1"/>
        </xdr:cNvSpPr>
      </xdr:nvSpPr>
      <xdr:spPr bwMode="auto">
        <a:xfrm>
          <a:off x="28575" y="2960370"/>
          <a:ext cx="2720340" cy="371475"/>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13</xdr:row>
      <xdr:rowOff>19050</xdr:rowOff>
    </xdr:from>
    <xdr:to>
      <xdr:col>1</xdr:col>
      <xdr:colOff>28575</xdr:colOff>
      <xdr:row>15</xdr:row>
      <xdr:rowOff>9525</xdr:rowOff>
    </xdr:to>
    <xdr:sp macro="" textlink="">
      <xdr:nvSpPr>
        <xdr:cNvPr id="14" name="Line 11">
          <a:extLst>
            <a:ext uri="{FF2B5EF4-FFF2-40B4-BE49-F238E27FC236}">
              <a16:creationId xmlns:a16="http://schemas.microsoft.com/office/drawing/2014/main" id="{00000000-0008-0000-0000-00000E000000}"/>
            </a:ext>
          </a:extLst>
        </xdr:cNvPr>
        <xdr:cNvSpPr>
          <a:spLocks noChangeShapeType="1"/>
        </xdr:cNvSpPr>
      </xdr:nvSpPr>
      <xdr:spPr bwMode="auto">
        <a:xfrm>
          <a:off x="28575" y="2960370"/>
          <a:ext cx="2720340" cy="371475"/>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68</xdr:row>
      <xdr:rowOff>19050</xdr:rowOff>
    </xdr:from>
    <xdr:to>
      <xdr:col>1</xdr:col>
      <xdr:colOff>28575</xdr:colOff>
      <xdr:row>70</xdr:row>
      <xdr:rowOff>0</xdr:rowOff>
    </xdr:to>
    <xdr:sp macro="" textlink="">
      <xdr:nvSpPr>
        <xdr:cNvPr id="15" name="Line 5">
          <a:extLst>
            <a:ext uri="{FF2B5EF4-FFF2-40B4-BE49-F238E27FC236}">
              <a16:creationId xmlns:a16="http://schemas.microsoft.com/office/drawing/2014/main" id="{00000000-0008-0000-0000-00000F000000}"/>
            </a:ext>
          </a:extLst>
        </xdr:cNvPr>
        <xdr:cNvSpPr>
          <a:spLocks noChangeShapeType="1"/>
        </xdr:cNvSpPr>
      </xdr:nvSpPr>
      <xdr:spPr bwMode="auto">
        <a:xfrm>
          <a:off x="28575" y="16874490"/>
          <a:ext cx="2720340" cy="39243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68</xdr:row>
      <xdr:rowOff>19050</xdr:rowOff>
    </xdr:from>
    <xdr:to>
      <xdr:col>1</xdr:col>
      <xdr:colOff>28575</xdr:colOff>
      <xdr:row>70</xdr:row>
      <xdr:rowOff>0</xdr:rowOff>
    </xdr:to>
    <xdr:sp macro="" textlink="">
      <xdr:nvSpPr>
        <xdr:cNvPr id="16" name="Line 12">
          <a:extLst>
            <a:ext uri="{FF2B5EF4-FFF2-40B4-BE49-F238E27FC236}">
              <a16:creationId xmlns:a16="http://schemas.microsoft.com/office/drawing/2014/main" id="{00000000-0008-0000-0000-000010000000}"/>
            </a:ext>
          </a:extLst>
        </xdr:cNvPr>
        <xdr:cNvSpPr>
          <a:spLocks noChangeShapeType="1"/>
        </xdr:cNvSpPr>
      </xdr:nvSpPr>
      <xdr:spPr bwMode="auto">
        <a:xfrm>
          <a:off x="28575" y="16874490"/>
          <a:ext cx="2720340" cy="39243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68</xdr:row>
      <xdr:rowOff>19050</xdr:rowOff>
    </xdr:from>
    <xdr:to>
      <xdr:col>1</xdr:col>
      <xdr:colOff>28575</xdr:colOff>
      <xdr:row>70</xdr:row>
      <xdr:rowOff>0</xdr:rowOff>
    </xdr:to>
    <xdr:sp macro="" textlink="">
      <xdr:nvSpPr>
        <xdr:cNvPr id="17" name="Line 11">
          <a:extLst>
            <a:ext uri="{FF2B5EF4-FFF2-40B4-BE49-F238E27FC236}">
              <a16:creationId xmlns:a16="http://schemas.microsoft.com/office/drawing/2014/main" id="{00000000-0008-0000-0000-000011000000}"/>
            </a:ext>
          </a:extLst>
        </xdr:cNvPr>
        <xdr:cNvSpPr>
          <a:spLocks noChangeShapeType="1"/>
        </xdr:cNvSpPr>
      </xdr:nvSpPr>
      <xdr:spPr bwMode="auto">
        <a:xfrm>
          <a:off x="28575" y="16874490"/>
          <a:ext cx="2720340" cy="39243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102</xdr:row>
      <xdr:rowOff>19050</xdr:rowOff>
    </xdr:from>
    <xdr:to>
      <xdr:col>1</xdr:col>
      <xdr:colOff>28575</xdr:colOff>
      <xdr:row>104</xdr:row>
      <xdr:rowOff>0</xdr:rowOff>
    </xdr:to>
    <xdr:sp macro="" textlink="">
      <xdr:nvSpPr>
        <xdr:cNvPr id="18" name="Line 5">
          <a:extLst>
            <a:ext uri="{FF2B5EF4-FFF2-40B4-BE49-F238E27FC236}">
              <a16:creationId xmlns:a16="http://schemas.microsoft.com/office/drawing/2014/main" id="{00000000-0008-0000-0000-000012000000}"/>
            </a:ext>
          </a:extLst>
        </xdr:cNvPr>
        <xdr:cNvSpPr>
          <a:spLocks noChangeShapeType="1"/>
        </xdr:cNvSpPr>
      </xdr:nvSpPr>
      <xdr:spPr bwMode="auto">
        <a:xfrm>
          <a:off x="28575" y="29759910"/>
          <a:ext cx="2720340" cy="41529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102</xdr:row>
      <xdr:rowOff>19050</xdr:rowOff>
    </xdr:from>
    <xdr:to>
      <xdr:col>1</xdr:col>
      <xdr:colOff>28575</xdr:colOff>
      <xdr:row>104</xdr:row>
      <xdr:rowOff>9525</xdr:rowOff>
    </xdr:to>
    <xdr:sp macro="" textlink="">
      <xdr:nvSpPr>
        <xdr:cNvPr id="19" name="Line 12">
          <a:extLst>
            <a:ext uri="{FF2B5EF4-FFF2-40B4-BE49-F238E27FC236}">
              <a16:creationId xmlns:a16="http://schemas.microsoft.com/office/drawing/2014/main" id="{00000000-0008-0000-0000-000013000000}"/>
            </a:ext>
          </a:extLst>
        </xdr:cNvPr>
        <xdr:cNvSpPr>
          <a:spLocks noChangeShapeType="1"/>
        </xdr:cNvSpPr>
      </xdr:nvSpPr>
      <xdr:spPr bwMode="auto">
        <a:xfrm>
          <a:off x="28575" y="29759910"/>
          <a:ext cx="2720340" cy="424815"/>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102</xdr:row>
      <xdr:rowOff>19050</xdr:rowOff>
    </xdr:from>
    <xdr:to>
      <xdr:col>1</xdr:col>
      <xdr:colOff>28575</xdr:colOff>
      <xdr:row>104</xdr:row>
      <xdr:rowOff>9525</xdr:rowOff>
    </xdr:to>
    <xdr:sp macro="" textlink="">
      <xdr:nvSpPr>
        <xdr:cNvPr id="20" name="Line 11">
          <a:extLst>
            <a:ext uri="{FF2B5EF4-FFF2-40B4-BE49-F238E27FC236}">
              <a16:creationId xmlns:a16="http://schemas.microsoft.com/office/drawing/2014/main" id="{00000000-0008-0000-0000-000014000000}"/>
            </a:ext>
          </a:extLst>
        </xdr:cNvPr>
        <xdr:cNvSpPr>
          <a:spLocks noChangeShapeType="1"/>
        </xdr:cNvSpPr>
      </xdr:nvSpPr>
      <xdr:spPr bwMode="auto">
        <a:xfrm>
          <a:off x="28575" y="29759910"/>
          <a:ext cx="2720340" cy="424815"/>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58</xdr:row>
      <xdr:rowOff>19050</xdr:rowOff>
    </xdr:from>
    <xdr:to>
      <xdr:col>1</xdr:col>
      <xdr:colOff>28575</xdr:colOff>
      <xdr:row>60</xdr:row>
      <xdr:rowOff>0</xdr:rowOff>
    </xdr:to>
    <xdr:sp macro="" textlink="">
      <xdr:nvSpPr>
        <xdr:cNvPr id="21" name="Line 5">
          <a:extLst>
            <a:ext uri="{FF2B5EF4-FFF2-40B4-BE49-F238E27FC236}">
              <a16:creationId xmlns:a16="http://schemas.microsoft.com/office/drawing/2014/main" id="{00000000-0008-0000-0000-000015000000}"/>
            </a:ext>
          </a:extLst>
        </xdr:cNvPr>
        <xdr:cNvSpPr>
          <a:spLocks noChangeShapeType="1"/>
        </xdr:cNvSpPr>
      </xdr:nvSpPr>
      <xdr:spPr bwMode="auto">
        <a:xfrm>
          <a:off x="28575" y="14253210"/>
          <a:ext cx="2720340" cy="36195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58</xdr:row>
      <xdr:rowOff>19050</xdr:rowOff>
    </xdr:from>
    <xdr:to>
      <xdr:col>1</xdr:col>
      <xdr:colOff>28575</xdr:colOff>
      <xdr:row>60</xdr:row>
      <xdr:rowOff>9525</xdr:rowOff>
    </xdr:to>
    <xdr:sp macro="" textlink="">
      <xdr:nvSpPr>
        <xdr:cNvPr id="22" name="Line 12">
          <a:extLst>
            <a:ext uri="{FF2B5EF4-FFF2-40B4-BE49-F238E27FC236}">
              <a16:creationId xmlns:a16="http://schemas.microsoft.com/office/drawing/2014/main" id="{00000000-0008-0000-0000-000016000000}"/>
            </a:ext>
          </a:extLst>
        </xdr:cNvPr>
        <xdr:cNvSpPr>
          <a:spLocks noChangeShapeType="1"/>
        </xdr:cNvSpPr>
      </xdr:nvSpPr>
      <xdr:spPr bwMode="auto">
        <a:xfrm>
          <a:off x="28575" y="14253210"/>
          <a:ext cx="2720340" cy="371475"/>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58</xdr:row>
      <xdr:rowOff>19050</xdr:rowOff>
    </xdr:from>
    <xdr:to>
      <xdr:col>1</xdr:col>
      <xdr:colOff>28575</xdr:colOff>
      <xdr:row>60</xdr:row>
      <xdr:rowOff>9525</xdr:rowOff>
    </xdr:to>
    <xdr:sp macro="" textlink="">
      <xdr:nvSpPr>
        <xdr:cNvPr id="23" name="Line 11">
          <a:extLst>
            <a:ext uri="{FF2B5EF4-FFF2-40B4-BE49-F238E27FC236}">
              <a16:creationId xmlns:a16="http://schemas.microsoft.com/office/drawing/2014/main" id="{00000000-0008-0000-0000-000017000000}"/>
            </a:ext>
          </a:extLst>
        </xdr:cNvPr>
        <xdr:cNvSpPr>
          <a:spLocks noChangeShapeType="1"/>
        </xdr:cNvSpPr>
      </xdr:nvSpPr>
      <xdr:spPr bwMode="auto">
        <a:xfrm>
          <a:off x="28575" y="14253210"/>
          <a:ext cx="2720340" cy="371475"/>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87</xdr:row>
      <xdr:rowOff>19050</xdr:rowOff>
    </xdr:from>
    <xdr:to>
      <xdr:col>1</xdr:col>
      <xdr:colOff>28575</xdr:colOff>
      <xdr:row>89</xdr:row>
      <xdr:rowOff>0</xdr:rowOff>
    </xdr:to>
    <xdr:sp macro="" textlink="">
      <xdr:nvSpPr>
        <xdr:cNvPr id="24" name="Line 5">
          <a:extLst>
            <a:ext uri="{FF2B5EF4-FFF2-40B4-BE49-F238E27FC236}">
              <a16:creationId xmlns:a16="http://schemas.microsoft.com/office/drawing/2014/main" id="{00000000-0008-0000-0000-000018000000}"/>
            </a:ext>
          </a:extLst>
        </xdr:cNvPr>
        <xdr:cNvSpPr>
          <a:spLocks noChangeShapeType="1"/>
        </xdr:cNvSpPr>
      </xdr:nvSpPr>
      <xdr:spPr bwMode="auto">
        <a:xfrm>
          <a:off x="28575" y="21598890"/>
          <a:ext cx="2720340" cy="38481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87</xdr:row>
      <xdr:rowOff>19050</xdr:rowOff>
    </xdr:from>
    <xdr:to>
      <xdr:col>1</xdr:col>
      <xdr:colOff>28575</xdr:colOff>
      <xdr:row>89</xdr:row>
      <xdr:rowOff>9525</xdr:rowOff>
    </xdr:to>
    <xdr:sp macro="" textlink="">
      <xdr:nvSpPr>
        <xdr:cNvPr id="25" name="Line 12">
          <a:extLst>
            <a:ext uri="{FF2B5EF4-FFF2-40B4-BE49-F238E27FC236}">
              <a16:creationId xmlns:a16="http://schemas.microsoft.com/office/drawing/2014/main" id="{00000000-0008-0000-0000-000019000000}"/>
            </a:ext>
          </a:extLst>
        </xdr:cNvPr>
        <xdr:cNvSpPr>
          <a:spLocks noChangeShapeType="1"/>
        </xdr:cNvSpPr>
      </xdr:nvSpPr>
      <xdr:spPr bwMode="auto">
        <a:xfrm>
          <a:off x="28575" y="21598890"/>
          <a:ext cx="2720340" cy="394335"/>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87</xdr:row>
      <xdr:rowOff>19050</xdr:rowOff>
    </xdr:from>
    <xdr:to>
      <xdr:col>1</xdr:col>
      <xdr:colOff>28575</xdr:colOff>
      <xdr:row>89</xdr:row>
      <xdr:rowOff>9525</xdr:rowOff>
    </xdr:to>
    <xdr:sp macro="" textlink="">
      <xdr:nvSpPr>
        <xdr:cNvPr id="26" name="Line 11">
          <a:extLst>
            <a:ext uri="{FF2B5EF4-FFF2-40B4-BE49-F238E27FC236}">
              <a16:creationId xmlns:a16="http://schemas.microsoft.com/office/drawing/2014/main" id="{00000000-0008-0000-0000-00001A000000}"/>
            </a:ext>
          </a:extLst>
        </xdr:cNvPr>
        <xdr:cNvSpPr>
          <a:spLocks noChangeShapeType="1"/>
        </xdr:cNvSpPr>
      </xdr:nvSpPr>
      <xdr:spPr bwMode="auto">
        <a:xfrm>
          <a:off x="28575" y="21598890"/>
          <a:ext cx="2720340" cy="394335"/>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23</xdr:row>
      <xdr:rowOff>19050</xdr:rowOff>
    </xdr:from>
    <xdr:to>
      <xdr:col>1</xdr:col>
      <xdr:colOff>28575</xdr:colOff>
      <xdr:row>25</xdr:row>
      <xdr:rowOff>9525</xdr:rowOff>
    </xdr:to>
    <xdr:sp macro="" textlink="">
      <xdr:nvSpPr>
        <xdr:cNvPr id="27" name="Line 1">
          <a:extLst>
            <a:ext uri="{FF2B5EF4-FFF2-40B4-BE49-F238E27FC236}">
              <a16:creationId xmlns:a16="http://schemas.microsoft.com/office/drawing/2014/main" id="{00000000-0008-0000-0000-00001B000000}"/>
            </a:ext>
          </a:extLst>
        </xdr:cNvPr>
        <xdr:cNvSpPr>
          <a:spLocks noChangeShapeType="1"/>
        </xdr:cNvSpPr>
      </xdr:nvSpPr>
      <xdr:spPr bwMode="auto">
        <a:xfrm>
          <a:off x="28575" y="5581650"/>
          <a:ext cx="2720340" cy="371475"/>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23</xdr:row>
      <xdr:rowOff>19050</xdr:rowOff>
    </xdr:from>
    <xdr:to>
      <xdr:col>1</xdr:col>
      <xdr:colOff>28575</xdr:colOff>
      <xdr:row>25</xdr:row>
      <xdr:rowOff>0</xdr:rowOff>
    </xdr:to>
    <xdr:sp macro="" textlink="">
      <xdr:nvSpPr>
        <xdr:cNvPr id="28" name="Line 5">
          <a:extLst>
            <a:ext uri="{FF2B5EF4-FFF2-40B4-BE49-F238E27FC236}">
              <a16:creationId xmlns:a16="http://schemas.microsoft.com/office/drawing/2014/main" id="{00000000-0008-0000-0000-00001C000000}"/>
            </a:ext>
          </a:extLst>
        </xdr:cNvPr>
        <xdr:cNvSpPr>
          <a:spLocks noChangeShapeType="1"/>
        </xdr:cNvSpPr>
      </xdr:nvSpPr>
      <xdr:spPr bwMode="auto">
        <a:xfrm>
          <a:off x="28575" y="5581650"/>
          <a:ext cx="2720340" cy="36195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23</xdr:row>
      <xdr:rowOff>19050</xdr:rowOff>
    </xdr:from>
    <xdr:to>
      <xdr:col>1</xdr:col>
      <xdr:colOff>28575</xdr:colOff>
      <xdr:row>25</xdr:row>
      <xdr:rowOff>9525</xdr:rowOff>
    </xdr:to>
    <xdr:sp macro="" textlink="">
      <xdr:nvSpPr>
        <xdr:cNvPr id="29" name="Line 12">
          <a:extLst>
            <a:ext uri="{FF2B5EF4-FFF2-40B4-BE49-F238E27FC236}">
              <a16:creationId xmlns:a16="http://schemas.microsoft.com/office/drawing/2014/main" id="{00000000-0008-0000-0000-00001D000000}"/>
            </a:ext>
          </a:extLst>
        </xdr:cNvPr>
        <xdr:cNvSpPr>
          <a:spLocks noChangeShapeType="1"/>
        </xdr:cNvSpPr>
      </xdr:nvSpPr>
      <xdr:spPr bwMode="auto">
        <a:xfrm>
          <a:off x="28575" y="5581650"/>
          <a:ext cx="2720340" cy="371475"/>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23</xdr:row>
      <xdr:rowOff>19050</xdr:rowOff>
    </xdr:from>
    <xdr:to>
      <xdr:col>1</xdr:col>
      <xdr:colOff>28575</xdr:colOff>
      <xdr:row>25</xdr:row>
      <xdr:rowOff>9525</xdr:rowOff>
    </xdr:to>
    <xdr:sp macro="" textlink="">
      <xdr:nvSpPr>
        <xdr:cNvPr id="30" name="Line 11">
          <a:extLst>
            <a:ext uri="{FF2B5EF4-FFF2-40B4-BE49-F238E27FC236}">
              <a16:creationId xmlns:a16="http://schemas.microsoft.com/office/drawing/2014/main" id="{00000000-0008-0000-0000-00001E000000}"/>
            </a:ext>
          </a:extLst>
        </xdr:cNvPr>
        <xdr:cNvSpPr>
          <a:spLocks noChangeShapeType="1"/>
        </xdr:cNvSpPr>
      </xdr:nvSpPr>
      <xdr:spPr bwMode="auto">
        <a:xfrm>
          <a:off x="28575" y="5581650"/>
          <a:ext cx="2720340" cy="371475"/>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48</xdr:row>
      <xdr:rowOff>9525</xdr:rowOff>
    </xdr:from>
    <xdr:to>
      <xdr:col>1</xdr:col>
      <xdr:colOff>9525</xdr:colOff>
      <xdr:row>50</xdr:row>
      <xdr:rowOff>9525</xdr:rowOff>
    </xdr:to>
    <xdr:sp macro="" textlink="">
      <xdr:nvSpPr>
        <xdr:cNvPr id="31" name="Line 2">
          <a:extLst>
            <a:ext uri="{FF2B5EF4-FFF2-40B4-BE49-F238E27FC236}">
              <a16:creationId xmlns:a16="http://schemas.microsoft.com/office/drawing/2014/main" id="{00000000-0008-0000-0000-00001F000000}"/>
            </a:ext>
          </a:extLst>
        </xdr:cNvPr>
        <xdr:cNvSpPr>
          <a:spLocks noChangeShapeType="1"/>
        </xdr:cNvSpPr>
      </xdr:nvSpPr>
      <xdr:spPr bwMode="auto">
        <a:xfrm>
          <a:off x="19050" y="11591925"/>
          <a:ext cx="2710815" cy="41148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48</xdr:row>
      <xdr:rowOff>19050</xdr:rowOff>
    </xdr:from>
    <xdr:to>
      <xdr:col>1</xdr:col>
      <xdr:colOff>28575</xdr:colOff>
      <xdr:row>50</xdr:row>
      <xdr:rowOff>9525</xdr:rowOff>
    </xdr:to>
    <xdr:sp macro="" textlink="">
      <xdr:nvSpPr>
        <xdr:cNvPr id="32" name="Line 8">
          <a:extLst>
            <a:ext uri="{FF2B5EF4-FFF2-40B4-BE49-F238E27FC236}">
              <a16:creationId xmlns:a16="http://schemas.microsoft.com/office/drawing/2014/main" id="{00000000-0008-0000-0000-000020000000}"/>
            </a:ext>
          </a:extLst>
        </xdr:cNvPr>
        <xdr:cNvSpPr>
          <a:spLocks noChangeShapeType="1"/>
        </xdr:cNvSpPr>
      </xdr:nvSpPr>
      <xdr:spPr bwMode="auto">
        <a:xfrm>
          <a:off x="28575" y="11601450"/>
          <a:ext cx="2720340" cy="401955"/>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48</xdr:row>
      <xdr:rowOff>19050</xdr:rowOff>
    </xdr:from>
    <xdr:to>
      <xdr:col>1</xdr:col>
      <xdr:colOff>28575</xdr:colOff>
      <xdr:row>50</xdr:row>
      <xdr:rowOff>0</xdr:rowOff>
    </xdr:to>
    <xdr:sp macro="" textlink="">
      <xdr:nvSpPr>
        <xdr:cNvPr id="33" name="Line 5">
          <a:extLst>
            <a:ext uri="{FF2B5EF4-FFF2-40B4-BE49-F238E27FC236}">
              <a16:creationId xmlns:a16="http://schemas.microsoft.com/office/drawing/2014/main" id="{00000000-0008-0000-0000-000021000000}"/>
            </a:ext>
          </a:extLst>
        </xdr:cNvPr>
        <xdr:cNvSpPr>
          <a:spLocks noChangeShapeType="1"/>
        </xdr:cNvSpPr>
      </xdr:nvSpPr>
      <xdr:spPr bwMode="auto">
        <a:xfrm>
          <a:off x="28575" y="11601450"/>
          <a:ext cx="2720340" cy="39243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48</xdr:row>
      <xdr:rowOff>19050</xdr:rowOff>
    </xdr:from>
    <xdr:to>
      <xdr:col>1</xdr:col>
      <xdr:colOff>28575</xdr:colOff>
      <xdr:row>50</xdr:row>
      <xdr:rowOff>9525</xdr:rowOff>
    </xdr:to>
    <xdr:sp macro="" textlink="">
      <xdr:nvSpPr>
        <xdr:cNvPr id="34" name="Line 12">
          <a:extLst>
            <a:ext uri="{FF2B5EF4-FFF2-40B4-BE49-F238E27FC236}">
              <a16:creationId xmlns:a16="http://schemas.microsoft.com/office/drawing/2014/main" id="{00000000-0008-0000-0000-000022000000}"/>
            </a:ext>
          </a:extLst>
        </xdr:cNvPr>
        <xdr:cNvSpPr>
          <a:spLocks noChangeShapeType="1"/>
        </xdr:cNvSpPr>
      </xdr:nvSpPr>
      <xdr:spPr bwMode="auto">
        <a:xfrm>
          <a:off x="28575" y="11601450"/>
          <a:ext cx="2720340" cy="401955"/>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48</xdr:row>
      <xdr:rowOff>19050</xdr:rowOff>
    </xdr:from>
    <xdr:to>
      <xdr:col>1</xdr:col>
      <xdr:colOff>28575</xdr:colOff>
      <xdr:row>50</xdr:row>
      <xdr:rowOff>9525</xdr:rowOff>
    </xdr:to>
    <xdr:sp macro="" textlink="">
      <xdr:nvSpPr>
        <xdr:cNvPr id="35" name="Line 11">
          <a:extLst>
            <a:ext uri="{FF2B5EF4-FFF2-40B4-BE49-F238E27FC236}">
              <a16:creationId xmlns:a16="http://schemas.microsoft.com/office/drawing/2014/main" id="{00000000-0008-0000-0000-000023000000}"/>
            </a:ext>
          </a:extLst>
        </xdr:cNvPr>
        <xdr:cNvSpPr>
          <a:spLocks noChangeShapeType="1"/>
        </xdr:cNvSpPr>
      </xdr:nvSpPr>
      <xdr:spPr bwMode="auto">
        <a:xfrm>
          <a:off x="28575" y="11601450"/>
          <a:ext cx="2720340" cy="401955"/>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510540</xdr:colOff>
      <xdr:row>0</xdr:row>
      <xdr:rowOff>144780</xdr:rowOff>
    </xdr:from>
    <xdr:to>
      <xdr:col>3</xdr:col>
      <xdr:colOff>167640</xdr:colOff>
      <xdr:row>2</xdr:row>
      <xdr:rowOff>22860</xdr:rowOff>
    </xdr:to>
    <xdr:sp macro="" textlink="">
      <xdr:nvSpPr>
        <xdr:cNvPr id="2" name="テキスト ボックス 1">
          <a:extLst>
            <a:ext uri="{FF2B5EF4-FFF2-40B4-BE49-F238E27FC236}">
              <a16:creationId xmlns:a16="http://schemas.microsoft.com/office/drawing/2014/main" id="{E0F413D8-FC48-4EDA-A559-CF582B9AC98B}"/>
            </a:ext>
          </a:extLst>
        </xdr:cNvPr>
        <xdr:cNvSpPr txBox="1"/>
      </xdr:nvSpPr>
      <xdr:spPr>
        <a:xfrm>
          <a:off x="510540" y="144780"/>
          <a:ext cx="2133600" cy="304800"/>
        </a:xfrm>
        <a:prstGeom prst="rect">
          <a:avLst/>
        </a:prstGeom>
        <a:solidFill>
          <a:schemeClr val="lt1"/>
        </a:solidFill>
        <a:ln w="2857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色のついたセルに入力してください。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37</xdr:row>
      <xdr:rowOff>0</xdr:rowOff>
    </xdr:from>
    <xdr:to>
      <xdr:col>10</xdr:col>
      <xdr:colOff>0</xdr:colOff>
      <xdr:row>37</xdr:row>
      <xdr:rowOff>0</xdr:rowOff>
    </xdr:to>
    <xdr:sp macro="" textlink="">
      <xdr:nvSpPr>
        <xdr:cNvPr id="29335" name="Oval 19">
          <a:extLst>
            <a:ext uri="{FF2B5EF4-FFF2-40B4-BE49-F238E27FC236}">
              <a16:creationId xmlns:a16="http://schemas.microsoft.com/office/drawing/2014/main" id="{00000000-0008-0000-0200-000097720000}"/>
            </a:ext>
          </a:extLst>
        </xdr:cNvPr>
        <xdr:cNvSpPr>
          <a:spLocks noChangeArrowheads="1"/>
        </xdr:cNvSpPr>
      </xdr:nvSpPr>
      <xdr:spPr bwMode="auto">
        <a:xfrm>
          <a:off x="5695950" y="16440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104775</xdr:colOff>
      <xdr:row>37</xdr:row>
      <xdr:rowOff>0</xdr:rowOff>
    </xdr:from>
    <xdr:to>
      <xdr:col>8</xdr:col>
      <xdr:colOff>1181100</xdr:colOff>
      <xdr:row>37</xdr:row>
      <xdr:rowOff>0</xdr:rowOff>
    </xdr:to>
    <xdr:sp macro="" textlink="">
      <xdr:nvSpPr>
        <xdr:cNvPr id="29336" name="Oval 20">
          <a:extLst>
            <a:ext uri="{FF2B5EF4-FFF2-40B4-BE49-F238E27FC236}">
              <a16:creationId xmlns:a16="http://schemas.microsoft.com/office/drawing/2014/main" id="{00000000-0008-0000-0200-000098720000}"/>
            </a:ext>
          </a:extLst>
        </xdr:cNvPr>
        <xdr:cNvSpPr>
          <a:spLocks noChangeArrowheads="1"/>
        </xdr:cNvSpPr>
      </xdr:nvSpPr>
      <xdr:spPr bwMode="auto">
        <a:xfrm>
          <a:off x="4533900" y="16440150"/>
          <a:ext cx="10763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95250</xdr:colOff>
      <xdr:row>37</xdr:row>
      <xdr:rowOff>0</xdr:rowOff>
    </xdr:from>
    <xdr:to>
      <xdr:col>6</xdr:col>
      <xdr:colOff>1171575</xdr:colOff>
      <xdr:row>37</xdr:row>
      <xdr:rowOff>0</xdr:rowOff>
    </xdr:to>
    <xdr:sp macro="" textlink="">
      <xdr:nvSpPr>
        <xdr:cNvPr id="29337" name="Oval 21">
          <a:extLst>
            <a:ext uri="{FF2B5EF4-FFF2-40B4-BE49-F238E27FC236}">
              <a16:creationId xmlns:a16="http://schemas.microsoft.com/office/drawing/2014/main" id="{00000000-0008-0000-0200-000099720000}"/>
            </a:ext>
          </a:extLst>
        </xdr:cNvPr>
        <xdr:cNvSpPr>
          <a:spLocks noChangeArrowheads="1"/>
        </xdr:cNvSpPr>
      </xdr:nvSpPr>
      <xdr:spPr bwMode="auto">
        <a:xfrm>
          <a:off x="3257550" y="16440150"/>
          <a:ext cx="10763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123825</xdr:colOff>
      <xdr:row>37</xdr:row>
      <xdr:rowOff>0</xdr:rowOff>
    </xdr:from>
    <xdr:to>
      <xdr:col>8</xdr:col>
      <xdr:colOff>1200150</xdr:colOff>
      <xdr:row>37</xdr:row>
      <xdr:rowOff>0</xdr:rowOff>
    </xdr:to>
    <xdr:sp macro="" textlink="">
      <xdr:nvSpPr>
        <xdr:cNvPr id="29339" name="Oval 23">
          <a:extLst>
            <a:ext uri="{FF2B5EF4-FFF2-40B4-BE49-F238E27FC236}">
              <a16:creationId xmlns:a16="http://schemas.microsoft.com/office/drawing/2014/main" id="{00000000-0008-0000-0200-00009B720000}"/>
            </a:ext>
          </a:extLst>
        </xdr:cNvPr>
        <xdr:cNvSpPr>
          <a:spLocks noChangeArrowheads="1"/>
        </xdr:cNvSpPr>
      </xdr:nvSpPr>
      <xdr:spPr bwMode="auto">
        <a:xfrm>
          <a:off x="4552950" y="16440150"/>
          <a:ext cx="10763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47</xdr:row>
      <xdr:rowOff>0</xdr:rowOff>
    </xdr:from>
    <xdr:to>
      <xdr:col>10</xdr:col>
      <xdr:colOff>0</xdr:colOff>
      <xdr:row>47</xdr:row>
      <xdr:rowOff>0</xdr:rowOff>
    </xdr:to>
    <xdr:sp macro="" textlink="">
      <xdr:nvSpPr>
        <xdr:cNvPr id="29342" name="Oval 19">
          <a:extLst>
            <a:ext uri="{FF2B5EF4-FFF2-40B4-BE49-F238E27FC236}">
              <a16:creationId xmlns:a16="http://schemas.microsoft.com/office/drawing/2014/main" id="{00000000-0008-0000-0200-00009E720000}"/>
            </a:ext>
          </a:extLst>
        </xdr:cNvPr>
        <xdr:cNvSpPr>
          <a:spLocks noChangeArrowheads="1"/>
        </xdr:cNvSpPr>
      </xdr:nvSpPr>
      <xdr:spPr bwMode="auto">
        <a:xfrm>
          <a:off x="5695950" y="23555325"/>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104775</xdr:colOff>
      <xdr:row>47</xdr:row>
      <xdr:rowOff>0</xdr:rowOff>
    </xdr:from>
    <xdr:to>
      <xdr:col>8</xdr:col>
      <xdr:colOff>1181100</xdr:colOff>
      <xdr:row>47</xdr:row>
      <xdr:rowOff>0</xdr:rowOff>
    </xdr:to>
    <xdr:sp macro="" textlink="">
      <xdr:nvSpPr>
        <xdr:cNvPr id="29343" name="Oval 20">
          <a:extLst>
            <a:ext uri="{FF2B5EF4-FFF2-40B4-BE49-F238E27FC236}">
              <a16:creationId xmlns:a16="http://schemas.microsoft.com/office/drawing/2014/main" id="{00000000-0008-0000-0200-00009F720000}"/>
            </a:ext>
          </a:extLst>
        </xdr:cNvPr>
        <xdr:cNvSpPr>
          <a:spLocks noChangeArrowheads="1"/>
        </xdr:cNvSpPr>
      </xdr:nvSpPr>
      <xdr:spPr bwMode="auto">
        <a:xfrm>
          <a:off x="4533900" y="23555325"/>
          <a:ext cx="10763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95250</xdr:colOff>
      <xdr:row>47</xdr:row>
      <xdr:rowOff>0</xdr:rowOff>
    </xdr:from>
    <xdr:to>
      <xdr:col>6</xdr:col>
      <xdr:colOff>1171575</xdr:colOff>
      <xdr:row>47</xdr:row>
      <xdr:rowOff>0</xdr:rowOff>
    </xdr:to>
    <xdr:sp macro="" textlink="">
      <xdr:nvSpPr>
        <xdr:cNvPr id="29344" name="Oval 21">
          <a:extLst>
            <a:ext uri="{FF2B5EF4-FFF2-40B4-BE49-F238E27FC236}">
              <a16:creationId xmlns:a16="http://schemas.microsoft.com/office/drawing/2014/main" id="{00000000-0008-0000-0200-0000A0720000}"/>
            </a:ext>
          </a:extLst>
        </xdr:cNvPr>
        <xdr:cNvSpPr>
          <a:spLocks noChangeArrowheads="1"/>
        </xdr:cNvSpPr>
      </xdr:nvSpPr>
      <xdr:spPr bwMode="auto">
        <a:xfrm>
          <a:off x="3257550" y="23555325"/>
          <a:ext cx="10763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104775</xdr:colOff>
      <xdr:row>47</xdr:row>
      <xdr:rowOff>0</xdr:rowOff>
    </xdr:from>
    <xdr:to>
      <xdr:col>4</xdr:col>
      <xdr:colOff>1181100</xdr:colOff>
      <xdr:row>47</xdr:row>
      <xdr:rowOff>0</xdr:rowOff>
    </xdr:to>
    <xdr:sp macro="" textlink="">
      <xdr:nvSpPr>
        <xdr:cNvPr id="29345" name="Oval 22">
          <a:extLst>
            <a:ext uri="{FF2B5EF4-FFF2-40B4-BE49-F238E27FC236}">
              <a16:creationId xmlns:a16="http://schemas.microsoft.com/office/drawing/2014/main" id="{00000000-0008-0000-0200-0000A1720000}"/>
            </a:ext>
          </a:extLst>
        </xdr:cNvPr>
        <xdr:cNvSpPr>
          <a:spLocks noChangeArrowheads="1"/>
        </xdr:cNvSpPr>
      </xdr:nvSpPr>
      <xdr:spPr bwMode="auto">
        <a:xfrm>
          <a:off x="2000250" y="23555325"/>
          <a:ext cx="10763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123825</xdr:colOff>
      <xdr:row>47</xdr:row>
      <xdr:rowOff>0</xdr:rowOff>
    </xdr:from>
    <xdr:to>
      <xdr:col>8</xdr:col>
      <xdr:colOff>1200150</xdr:colOff>
      <xdr:row>47</xdr:row>
      <xdr:rowOff>0</xdr:rowOff>
    </xdr:to>
    <xdr:sp macro="" textlink="">
      <xdr:nvSpPr>
        <xdr:cNvPr id="29346" name="Oval 23">
          <a:extLst>
            <a:ext uri="{FF2B5EF4-FFF2-40B4-BE49-F238E27FC236}">
              <a16:creationId xmlns:a16="http://schemas.microsoft.com/office/drawing/2014/main" id="{00000000-0008-0000-0200-0000A2720000}"/>
            </a:ext>
          </a:extLst>
        </xdr:cNvPr>
        <xdr:cNvSpPr>
          <a:spLocks noChangeArrowheads="1"/>
        </xdr:cNvSpPr>
      </xdr:nvSpPr>
      <xdr:spPr bwMode="auto">
        <a:xfrm>
          <a:off x="4552950" y="23555325"/>
          <a:ext cx="10763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56</xdr:row>
      <xdr:rowOff>0</xdr:rowOff>
    </xdr:from>
    <xdr:to>
      <xdr:col>10</xdr:col>
      <xdr:colOff>0</xdr:colOff>
      <xdr:row>56</xdr:row>
      <xdr:rowOff>0</xdr:rowOff>
    </xdr:to>
    <xdr:sp macro="" textlink="">
      <xdr:nvSpPr>
        <xdr:cNvPr id="29347" name="Oval 19">
          <a:extLst>
            <a:ext uri="{FF2B5EF4-FFF2-40B4-BE49-F238E27FC236}">
              <a16:creationId xmlns:a16="http://schemas.microsoft.com/office/drawing/2014/main" id="{00000000-0008-0000-0200-0000A3720000}"/>
            </a:ext>
          </a:extLst>
        </xdr:cNvPr>
        <xdr:cNvSpPr>
          <a:spLocks noChangeArrowheads="1"/>
        </xdr:cNvSpPr>
      </xdr:nvSpPr>
      <xdr:spPr bwMode="auto">
        <a:xfrm>
          <a:off x="5695950" y="293370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104775</xdr:colOff>
      <xdr:row>56</xdr:row>
      <xdr:rowOff>0</xdr:rowOff>
    </xdr:from>
    <xdr:to>
      <xdr:col>8</xdr:col>
      <xdr:colOff>1181100</xdr:colOff>
      <xdr:row>56</xdr:row>
      <xdr:rowOff>0</xdr:rowOff>
    </xdr:to>
    <xdr:sp macro="" textlink="">
      <xdr:nvSpPr>
        <xdr:cNvPr id="29348" name="Oval 20">
          <a:extLst>
            <a:ext uri="{FF2B5EF4-FFF2-40B4-BE49-F238E27FC236}">
              <a16:creationId xmlns:a16="http://schemas.microsoft.com/office/drawing/2014/main" id="{00000000-0008-0000-0200-0000A4720000}"/>
            </a:ext>
          </a:extLst>
        </xdr:cNvPr>
        <xdr:cNvSpPr>
          <a:spLocks noChangeArrowheads="1"/>
        </xdr:cNvSpPr>
      </xdr:nvSpPr>
      <xdr:spPr bwMode="auto">
        <a:xfrm>
          <a:off x="4533900" y="29337000"/>
          <a:ext cx="10763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95250</xdr:colOff>
      <xdr:row>56</xdr:row>
      <xdr:rowOff>0</xdr:rowOff>
    </xdr:from>
    <xdr:to>
      <xdr:col>6</xdr:col>
      <xdr:colOff>1171575</xdr:colOff>
      <xdr:row>56</xdr:row>
      <xdr:rowOff>0</xdr:rowOff>
    </xdr:to>
    <xdr:sp macro="" textlink="">
      <xdr:nvSpPr>
        <xdr:cNvPr id="29349" name="Oval 21">
          <a:extLst>
            <a:ext uri="{FF2B5EF4-FFF2-40B4-BE49-F238E27FC236}">
              <a16:creationId xmlns:a16="http://schemas.microsoft.com/office/drawing/2014/main" id="{00000000-0008-0000-0200-0000A5720000}"/>
            </a:ext>
          </a:extLst>
        </xdr:cNvPr>
        <xdr:cNvSpPr>
          <a:spLocks noChangeArrowheads="1"/>
        </xdr:cNvSpPr>
      </xdr:nvSpPr>
      <xdr:spPr bwMode="auto">
        <a:xfrm>
          <a:off x="3257550" y="29337000"/>
          <a:ext cx="10763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104775</xdr:colOff>
      <xdr:row>56</xdr:row>
      <xdr:rowOff>0</xdr:rowOff>
    </xdr:from>
    <xdr:to>
      <xdr:col>4</xdr:col>
      <xdr:colOff>1181100</xdr:colOff>
      <xdr:row>56</xdr:row>
      <xdr:rowOff>0</xdr:rowOff>
    </xdr:to>
    <xdr:sp macro="" textlink="">
      <xdr:nvSpPr>
        <xdr:cNvPr id="29350" name="Oval 22">
          <a:extLst>
            <a:ext uri="{FF2B5EF4-FFF2-40B4-BE49-F238E27FC236}">
              <a16:creationId xmlns:a16="http://schemas.microsoft.com/office/drawing/2014/main" id="{00000000-0008-0000-0200-0000A6720000}"/>
            </a:ext>
          </a:extLst>
        </xdr:cNvPr>
        <xdr:cNvSpPr>
          <a:spLocks noChangeArrowheads="1"/>
        </xdr:cNvSpPr>
      </xdr:nvSpPr>
      <xdr:spPr bwMode="auto">
        <a:xfrm>
          <a:off x="2000250" y="29337000"/>
          <a:ext cx="10763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123825</xdr:colOff>
      <xdr:row>56</xdr:row>
      <xdr:rowOff>0</xdr:rowOff>
    </xdr:from>
    <xdr:to>
      <xdr:col>8</xdr:col>
      <xdr:colOff>1200150</xdr:colOff>
      <xdr:row>56</xdr:row>
      <xdr:rowOff>0</xdr:rowOff>
    </xdr:to>
    <xdr:sp macro="" textlink="">
      <xdr:nvSpPr>
        <xdr:cNvPr id="29351" name="Oval 23">
          <a:extLst>
            <a:ext uri="{FF2B5EF4-FFF2-40B4-BE49-F238E27FC236}">
              <a16:creationId xmlns:a16="http://schemas.microsoft.com/office/drawing/2014/main" id="{00000000-0008-0000-0200-0000A7720000}"/>
            </a:ext>
          </a:extLst>
        </xdr:cNvPr>
        <xdr:cNvSpPr>
          <a:spLocks noChangeArrowheads="1"/>
        </xdr:cNvSpPr>
      </xdr:nvSpPr>
      <xdr:spPr bwMode="auto">
        <a:xfrm>
          <a:off x="4552950" y="29337000"/>
          <a:ext cx="10763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xdr:row>
      <xdr:rowOff>0</xdr:rowOff>
    </xdr:from>
    <xdr:to>
      <xdr:col>4</xdr:col>
      <xdr:colOff>586740</xdr:colOff>
      <xdr:row>2</xdr:row>
      <xdr:rowOff>129540</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182880" y="175260"/>
          <a:ext cx="2316480" cy="304800"/>
        </a:xfrm>
        <a:prstGeom prst="rect">
          <a:avLst/>
        </a:prstGeom>
        <a:solidFill>
          <a:schemeClr val="lt1"/>
        </a:solidFill>
        <a:ln w="2857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色のついたセルに入力してください。</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0</xdr:col>
      <xdr:colOff>152400</xdr:colOff>
      <xdr:row>0</xdr:row>
      <xdr:rowOff>213360</xdr:rowOff>
    </xdr:from>
    <xdr:to>
      <xdr:col>4</xdr:col>
      <xdr:colOff>190500</xdr:colOff>
      <xdr:row>2</xdr:row>
      <xdr:rowOff>83820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52400" y="213360"/>
          <a:ext cx="3314700" cy="304800"/>
        </a:xfrm>
        <a:prstGeom prst="rect">
          <a:avLst/>
        </a:prstGeom>
        <a:solidFill>
          <a:schemeClr val="lt1"/>
        </a:solidFill>
        <a:ln w="28575" cmpd="thickThin">
          <a:solidFill>
            <a:srgbClr val="0000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0000CC"/>
              </a:solidFill>
            </a:rPr>
            <a:t>外部に保管する場合のみ、治験終了時に請求します。</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11"/>
  <sheetViews>
    <sheetView showGridLines="0" tabSelected="1" topLeftCell="A96" zoomScaleNormal="100" zoomScaleSheetLayoutView="100" workbookViewId="0">
      <selection activeCell="C111" sqref="C111"/>
    </sheetView>
  </sheetViews>
  <sheetFormatPr defaultColWidth="9" defaultRowHeight="13.2" x14ac:dyDescent="0.2"/>
  <cols>
    <col min="1" max="1" width="39.6640625" style="1" customWidth="1"/>
    <col min="2" max="3" width="35.44140625" style="1" customWidth="1"/>
    <col min="4" max="16384" width="9" style="1"/>
  </cols>
  <sheetData>
    <row r="1" spans="1:3" ht="20.100000000000001" customHeight="1" x14ac:dyDescent="0.2">
      <c r="A1" s="202" t="s">
        <v>40</v>
      </c>
      <c r="B1" s="202"/>
      <c r="C1" s="202"/>
    </row>
    <row r="2" spans="1:3" ht="30" customHeight="1" x14ac:dyDescent="0.2">
      <c r="A2" s="2"/>
    </row>
    <row r="3" spans="1:3" ht="17.399999999999999" customHeight="1" x14ac:dyDescent="0.2">
      <c r="A3" s="197" t="s">
        <v>207</v>
      </c>
      <c r="B3" s="198"/>
    </row>
    <row r="4" spans="1:3" ht="9.9" customHeight="1" x14ac:dyDescent="0.2">
      <c r="A4" s="2"/>
    </row>
    <row r="5" spans="1:3" ht="17.399999999999999" customHeight="1" x14ac:dyDescent="0.2">
      <c r="A5" s="203" t="s">
        <v>206</v>
      </c>
      <c r="B5" s="204"/>
      <c r="C5" s="204"/>
    </row>
    <row r="6" spans="1:3" ht="18" customHeight="1" x14ac:dyDescent="0.2">
      <c r="A6" s="34" t="s">
        <v>138</v>
      </c>
    </row>
    <row r="7" spans="1:3" ht="9" customHeight="1" x14ac:dyDescent="0.2">
      <c r="A7" s="25" t="s">
        <v>241</v>
      </c>
    </row>
    <row r="8" spans="1:3" ht="17.399999999999999" customHeight="1" x14ac:dyDescent="0.2">
      <c r="A8" s="176" t="s">
        <v>11</v>
      </c>
      <c r="B8" s="177"/>
      <c r="C8" s="177"/>
    </row>
    <row r="9" spans="1:3" ht="17.399999999999999" customHeight="1" x14ac:dyDescent="0.2">
      <c r="A9" s="3" t="s">
        <v>119</v>
      </c>
      <c r="B9" s="3"/>
      <c r="C9" s="3"/>
    </row>
    <row r="10" spans="1:3" ht="17.399999999999999" customHeight="1" x14ac:dyDescent="0.2">
      <c r="A10" s="3" t="s">
        <v>55</v>
      </c>
      <c r="B10" s="3"/>
      <c r="C10" s="3"/>
    </row>
    <row r="11" spans="1:3" ht="9" customHeight="1" x14ac:dyDescent="0.2">
      <c r="A11" s="3"/>
      <c r="B11" s="3"/>
      <c r="C11" s="3"/>
    </row>
    <row r="12" spans="1:3" ht="30" customHeight="1" x14ac:dyDescent="0.2">
      <c r="A12" s="190" t="s">
        <v>198</v>
      </c>
      <c r="B12" s="190"/>
      <c r="C12" s="190"/>
    </row>
    <row r="13" spans="1:3" ht="19.2" customHeight="1" x14ac:dyDescent="0.2">
      <c r="A13" s="197" t="s">
        <v>137</v>
      </c>
      <c r="B13" s="198"/>
    </row>
    <row r="14" spans="1:3" ht="15" customHeight="1" x14ac:dyDescent="0.2">
      <c r="A14" s="4" t="s">
        <v>6</v>
      </c>
      <c r="B14" s="193" t="s">
        <v>211</v>
      </c>
      <c r="C14" s="195" t="s">
        <v>5</v>
      </c>
    </row>
    <row r="15" spans="1:3" ht="15" customHeight="1" thickBot="1" x14ac:dyDescent="0.25">
      <c r="A15" s="5" t="s">
        <v>4</v>
      </c>
      <c r="B15" s="194"/>
      <c r="C15" s="196"/>
    </row>
    <row r="16" spans="1:3" ht="24" customHeight="1" thickTop="1" x14ac:dyDescent="0.2">
      <c r="A16" s="6" t="s">
        <v>8</v>
      </c>
      <c r="B16" s="9">
        <v>220000</v>
      </c>
      <c r="C16" s="13">
        <v>220000</v>
      </c>
    </row>
    <row r="17" spans="1:3" ht="24" customHeight="1" x14ac:dyDescent="0.2">
      <c r="A17" s="33" t="s">
        <v>143</v>
      </c>
      <c r="B17" s="10">
        <v>200000</v>
      </c>
      <c r="C17" s="14">
        <v>200000</v>
      </c>
    </row>
    <row r="18" spans="1:3" ht="24" customHeight="1" x14ac:dyDescent="0.2">
      <c r="A18" s="20" t="s">
        <v>136</v>
      </c>
      <c r="B18" s="21" t="s">
        <v>279</v>
      </c>
      <c r="C18" s="22" t="s">
        <v>279</v>
      </c>
    </row>
    <row r="19" spans="1:3" ht="24" customHeight="1" x14ac:dyDescent="0.2">
      <c r="A19" s="7" t="s">
        <v>3</v>
      </c>
      <c r="B19" s="23" t="s">
        <v>158</v>
      </c>
      <c r="C19" s="24" t="s">
        <v>158</v>
      </c>
    </row>
    <row r="20" spans="1:3" ht="24" customHeight="1" thickBot="1" x14ac:dyDescent="0.25">
      <c r="A20" s="8" t="s">
        <v>2</v>
      </c>
      <c r="B20" s="27" t="s">
        <v>1</v>
      </c>
      <c r="C20" s="15" t="s">
        <v>1</v>
      </c>
    </row>
    <row r="21" spans="1:3" ht="24" customHeight="1" thickTop="1" x14ac:dyDescent="0.2">
      <c r="A21" s="30" t="s">
        <v>102</v>
      </c>
      <c r="B21" s="12" t="s">
        <v>243</v>
      </c>
      <c r="C21" s="16" t="s">
        <v>244</v>
      </c>
    </row>
    <row r="22" spans="1:3" ht="13.5" customHeight="1" x14ac:dyDescent="0.2">
      <c r="A22" s="3"/>
      <c r="B22" s="3"/>
      <c r="C22" s="3"/>
    </row>
    <row r="23" spans="1:3" ht="19.2" customHeight="1" x14ac:dyDescent="0.2">
      <c r="A23" s="197" t="s">
        <v>139</v>
      </c>
      <c r="B23" s="198"/>
    </row>
    <row r="24" spans="1:3" ht="15" customHeight="1" x14ac:dyDescent="0.2">
      <c r="A24" s="4" t="s">
        <v>6</v>
      </c>
      <c r="B24" s="193" t="s">
        <v>211</v>
      </c>
      <c r="C24" s="195" t="s">
        <v>5</v>
      </c>
    </row>
    <row r="25" spans="1:3" ht="15" customHeight="1" thickBot="1" x14ac:dyDescent="0.25">
      <c r="A25" s="5" t="s">
        <v>4</v>
      </c>
      <c r="B25" s="194"/>
      <c r="C25" s="196"/>
    </row>
    <row r="26" spans="1:3" ht="24" customHeight="1" thickTop="1" x14ac:dyDescent="0.2">
      <c r="A26" s="6" t="s">
        <v>8</v>
      </c>
      <c r="B26" s="9">
        <v>170000</v>
      </c>
      <c r="C26" s="13">
        <v>170000</v>
      </c>
    </row>
    <row r="27" spans="1:3" ht="24" customHeight="1" x14ac:dyDescent="0.2">
      <c r="A27" s="33" t="s">
        <v>143</v>
      </c>
      <c r="B27" s="10">
        <v>100000</v>
      </c>
      <c r="C27" s="14">
        <v>100000</v>
      </c>
    </row>
    <row r="28" spans="1:3" ht="24" customHeight="1" x14ac:dyDescent="0.2">
      <c r="A28" s="20" t="s">
        <v>136</v>
      </c>
      <c r="B28" s="21" t="s">
        <v>279</v>
      </c>
      <c r="C28" s="22" t="s">
        <v>279</v>
      </c>
    </row>
    <row r="29" spans="1:3" ht="24" customHeight="1" x14ac:dyDescent="0.2">
      <c r="A29" s="7" t="s">
        <v>3</v>
      </c>
      <c r="B29" s="23" t="s">
        <v>158</v>
      </c>
      <c r="C29" s="24" t="s">
        <v>158</v>
      </c>
    </row>
    <row r="30" spans="1:3" ht="24" customHeight="1" thickBot="1" x14ac:dyDescent="0.25">
      <c r="A30" s="8" t="s">
        <v>2</v>
      </c>
      <c r="B30" s="27" t="s">
        <v>245</v>
      </c>
      <c r="C30" s="15" t="s">
        <v>245</v>
      </c>
    </row>
    <row r="31" spans="1:3" ht="24" customHeight="1" thickTop="1" x14ac:dyDescent="0.2">
      <c r="A31" s="30" t="s">
        <v>102</v>
      </c>
      <c r="B31" s="12" t="s">
        <v>246</v>
      </c>
      <c r="C31" s="16" t="s">
        <v>0</v>
      </c>
    </row>
    <row r="32" spans="1:3" ht="13.5" customHeight="1" x14ac:dyDescent="0.2">
      <c r="A32" s="3"/>
      <c r="B32" s="3"/>
      <c r="C32" s="3"/>
    </row>
    <row r="33" spans="1:3" ht="13.5" customHeight="1" x14ac:dyDescent="0.2">
      <c r="A33" s="2"/>
    </row>
    <row r="34" spans="1:3" ht="30" customHeight="1" x14ac:dyDescent="0.2">
      <c r="A34" s="197" t="s">
        <v>208</v>
      </c>
      <c r="B34" s="198"/>
    </row>
    <row r="35" spans="1:3" ht="17.399999999999999" customHeight="1" x14ac:dyDescent="0.2">
      <c r="A35" s="174" t="s">
        <v>247</v>
      </c>
      <c r="B35" s="175"/>
    </row>
    <row r="36" spans="1:3" ht="17.399999999999999" customHeight="1" x14ac:dyDescent="0.2">
      <c r="A36" s="174" t="s">
        <v>248</v>
      </c>
      <c r="B36" s="175"/>
    </row>
    <row r="37" spans="1:3" ht="17.399999999999999" customHeight="1" x14ac:dyDescent="0.2">
      <c r="A37" s="174" t="s">
        <v>249</v>
      </c>
      <c r="B37" s="175"/>
    </row>
    <row r="38" spans="1:3" ht="17.25" customHeight="1" x14ac:dyDescent="0.2">
      <c r="A38" s="199" t="s">
        <v>250</v>
      </c>
      <c r="B38" s="199"/>
      <c r="C38" s="199"/>
    </row>
    <row r="39" spans="1:3" ht="17.399999999999999" customHeight="1" x14ac:dyDescent="0.2">
      <c r="A39" s="176" t="s">
        <v>278</v>
      </c>
      <c r="B39" s="177"/>
      <c r="C39" s="177"/>
    </row>
    <row r="40" spans="1:3" ht="17.399999999999999" customHeight="1" x14ac:dyDescent="0.2">
      <c r="A40" s="176" t="s">
        <v>251</v>
      </c>
      <c r="B40" s="177"/>
      <c r="C40" s="177"/>
    </row>
    <row r="41" spans="1:3" ht="17.399999999999999" customHeight="1" x14ac:dyDescent="0.2">
      <c r="A41" s="176" t="s">
        <v>145</v>
      </c>
      <c r="B41" s="177"/>
      <c r="C41" s="177"/>
    </row>
    <row r="42" spans="1:3" ht="9" customHeight="1" x14ac:dyDescent="0.2">
      <c r="A42" s="177"/>
      <c r="B42" s="177"/>
      <c r="C42" s="177"/>
    </row>
    <row r="43" spans="1:3" ht="17.399999999999999" customHeight="1" x14ac:dyDescent="0.2">
      <c r="A43" s="176" t="s">
        <v>11</v>
      </c>
      <c r="B43" s="177"/>
      <c r="C43" s="177"/>
    </row>
    <row r="44" spans="1:3" ht="17.399999999999999" customHeight="1" x14ac:dyDescent="0.2">
      <c r="A44" s="3" t="s">
        <v>119</v>
      </c>
      <c r="B44" s="177"/>
      <c r="C44" s="177"/>
    </row>
    <row r="45" spans="1:3" ht="20.100000000000001" customHeight="1" x14ac:dyDescent="0.2">
      <c r="A45" s="3" t="s">
        <v>146</v>
      </c>
      <c r="B45" s="3"/>
      <c r="C45" s="3"/>
    </row>
    <row r="46" spans="1:3" ht="9" customHeight="1" x14ac:dyDescent="0.2">
      <c r="A46" s="3"/>
      <c r="B46" s="3"/>
      <c r="C46" s="3"/>
    </row>
    <row r="47" spans="1:3" ht="30" customHeight="1" x14ac:dyDescent="0.2">
      <c r="A47" s="190" t="s">
        <v>147</v>
      </c>
      <c r="B47" s="190"/>
      <c r="C47" s="190"/>
    </row>
    <row r="48" spans="1:3" ht="19.95" customHeight="1" x14ac:dyDescent="0.2">
      <c r="A48" s="191" t="s">
        <v>7</v>
      </c>
      <c r="B48" s="191"/>
      <c r="C48" s="191"/>
    </row>
    <row r="49" spans="1:3" ht="17.399999999999999" customHeight="1" x14ac:dyDescent="0.2">
      <c r="A49" s="4" t="s">
        <v>6</v>
      </c>
      <c r="B49" s="193" t="s">
        <v>211</v>
      </c>
      <c r="C49" s="195" t="s">
        <v>5</v>
      </c>
    </row>
    <row r="50" spans="1:3" ht="15" customHeight="1" thickBot="1" x14ac:dyDescent="0.25">
      <c r="A50" s="5" t="s">
        <v>4</v>
      </c>
      <c r="B50" s="194"/>
      <c r="C50" s="196"/>
    </row>
    <row r="51" spans="1:3" ht="24" customHeight="1" thickTop="1" x14ac:dyDescent="0.2">
      <c r="A51" s="26" t="s">
        <v>188</v>
      </c>
      <c r="B51" s="28" t="s">
        <v>120</v>
      </c>
      <c r="C51" s="29" t="s">
        <v>121</v>
      </c>
    </row>
    <row r="52" spans="1:3" ht="24" customHeight="1" x14ac:dyDescent="0.2">
      <c r="A52" s="20" t="s">
        <v>9</v>
      </c>
      <c r="B52" s="23" t="s">
        <v>252</v>
      </c>
      <c r="C52" s="24" t="s">
        <v>252</v>
      </c>
    </row>
    <row r="53" spans="1:3" ht="24" customHeight="1" x14ac:dyDescent="0.2">
      <c r="A53" s="7" t="s">
        <v>3</v>
      </c>
      <c r="B53" s="23" t="s">
        <v>10</v>
      </c>
      <c r="C53" s="24" t="s">
        <v>253</v>
      </c>
    </row>
    <row r="54" spans="1:3" ht="24" customHeight="1" thickBot="1" x14ac:dyDescent="0.25">
      <c r="A54" s="8" t="s">
        <v>2</v>
      </c>
      <c r="B54" s="11" t="s">
        <v>254</v>
      </c>
      <c r="C54" s="15" t="s">
        <v>255</v>
      </c>
    </row>
    <row r="55" spans="1:3" ht="24" customHeight="1" thickTop="1" x14ac:dyDescent="0.2">
      <c r="A55" s="30" t="s">
        <v>102</v>
      </c>
      <c r="B55" s="12" t="s">
        <v>0</v>
      </c>
      <c r="C55" s="16" t="s">
        <v>0</v>
      </c>
    </row>
    <row r="56" spans="1:3" ht="9" customHeight="1" x14ac:dyDescent="0.2">
      <c r="A56" s="2"/>
    </row>
    <row r="57" spans="1:3" ht="30" customHeight="1" x14ac:dyDescent="0.2">
      <c r="A57" s="190" t="s">
        <v>140</v>
      </c>
      <c r="B57" s="191"/>
      <c r="C57" s="191"/>
    </row>
    <row r="58" spans="1:3" ht="17.399999999999999" customHeight="1" x14ac:dyDescent="0.2">
      <c r="A58" s="191" t="s">
        <v>7</v>
      </c>
      <c r="B58" s="191"/>
      <c r="C58" s="191"/>
    </row>
    <row r="59" spans="1:3" ht="15" customHeight="1" x14ac:dyDescent="0.2">
      <c r="A59" s="4" t="s">
        <v>6</v>
      </c>
      <c r="B59" s="193" t="s">
        <v>211</v>
      </c>
      <c r="C59" s="195" t="s">
        <v>5</v>
      </c>
    </row>
    <row r="60" spans="1:3" ht="15" customHeight="1" thickBot="1" x14ac:dyDescent="0.25">
      <c r="A60" s="5" t="s">
        <v>4</v>
      </c>
      <c r="B60" s="194"/>
      <c r="C60" s="196"/>
    </row>
    <row r="61" spans="1:3" ht="24" customHeight="1" thickTop="1" x14ac:dyDescent="0.2">
      <c r="A61" s="26" t="s">
        <v>64</v>
      </c>
      <c r="B61" s="17" t="s">
        <v>54</v>
      </c>
      <c r="C61" s="18" t="s">
        <v>54</v>
      </c>
    </row>
    <row r="62" spans="1:3" ht="24" customHeight="1" x14ac:dyDescent="0.2">
      <c r="A62" s="26" t="s">
        <v>63</v>
      </c>
      <c r="B62" s="23" t="s">
        <v>256</v>
      </c>
      <c r="C62" s="29" t="s">
        <v>257</v>
      </c>
    </row>
    <row r="63" spans="1:3" ht="24" customHeight="1" x14ac:dyDescent="0.2">
      <c r="A63" s="7" t="s">
        <v>3</v>
      </c>
      <c r="B63" s="23" t="s">
        <v>258</v>
      </c>
      <c r="C63" s="24" t="s">
        <v>259</v>
      </c>
    </row>
    <row r="64" spans="1:3" ht="24" customHeight="1" thickBot="1" x14ac:dyDescent="0.25">
      <c r="A64" s="8" t="s">
        <v>2</v>
      </c>
      <c r="B64" s="11" t="s">
        <v>1</v>
      </c>
      <c r="C64" s="15" t="s">
        <v>260</v>
      </c>
    </row>
    <row r="65" spans="1:3" ht="24" customHeight="1" thickTop="1" x14ac:dyDescent="0.2">
      <c r="A65" s="30" t="s">
        <v>102</v>
      </c>
      <c r="B65" s="12" t="s">
        <v>261</v>
      </c>
      <c r="C65" s="16" t="s">
        <v>262</v>
      </c>
    </row>
    <row r="66" spans="1:3" ht="9" customHeight="1" x14ac:dyDescent="0.2">
      <c r="A66" s="2"/>
    </row>
    <row r="67" spans="1:3" ht="30" customHeight="1" x14ac:dyDescent="0.2">
      <c r="A67" s="190" t="s">
        <v>263</v>
      </c>
      <c r="B67" s="191"/>
      <c r="C67" s="191"/>
    </row>
    <row r="68" spans="1:3" ht="17.399999999999999" customHeight="1" x14ac:dyDescent="0.2">
      <c r="A68" s="191" t="s">
        <v>7</v>
      </c>
      <c r="B68" s="191"/>
      <c r="C68" s="191"/>
    </row>
    <row r="69" spans="1:3" ht="17.399999999999999" customHeight="1" x14ac:dyDescent="0.2">
      <c r="A69" s="4" t="s">
        <v>6</v>
      </c>
      <c r="B69" s="193" t="s">
        <v>211</v>
      </c>
      <c r="C69" s="195" t="s">
        <v>5</v>
      </c>
    </row>
    <row r="70" spans="1:3" ht="15" customHeight="1" thickBot="1" x14ac:dyDescent="0.25">
      <c r="A70" s="5" t="s">
        <v>4</v>
      </c>
      <c r="B70" s="194"/>
      <c r="C70" s="196"/>
    </row>
    <row r="71" spans="1:3" ht="24" customHeight="1" thickTop="1" x14ac:dyDescent="0.2">
      <c r="A71" s="26" t="s">
        <v>264</v>
      </c>
      <c r="B71" s="28" t="s">
        <v>120</v>
      </c>
      <c r="C71" s="29" t="s">
        <v>121</v>
      </c>
    </row>
    <row r="72" spans="1:3" ht="24" customHeight="1" x14ac:dyDescent="0.2">
      <c r="A72" s="26" t="s">
        <v>265</v>
      </c>
      <c r="B72" s="28" t="s">
        <v>120</v>
      </c>
      <c r="C72" s="29" t="s">
        <v>121</v>
      </c>
    </row>
    <row r="73" spans="1:3" ht="24" customHeight="1" x14ac:dyDescent="0.2">
      <c r="A73" s="26" t="s">
        <v>266</v>
      </c>
      <c r="B73" s="28" t="s">
        <v>120</v>
      </c>
      <c r="C73" s="29" t="s">
        <v>121</v>
      </c>
    </row>
    <row r="74" spans="1:3" ht="24" customHeight="1" x14ac:dyDescent="0.2">
      <c r="A74" s="20" t="s">
        <v>169</v>
      </c>
      <c r="B74" s="23" t="s">
        <v>267</v>
      </c>
      <c r="C74" s="24" t="s">
        <v>53</v>
      </c>
    </row>
    <row r="75" spans="1:3" ht="24" customHeight="1" x14ac:dyDescent="0.2">
      <c r="A75" s="7" t="s">
        <v>3</v>
      </c>
      <c r="B75" s="23" t="s">
        <v>242</v>
      </c>
      <c r="C75" s="24" t="s">
        <v>268</v>
      </c>
    </row>
    <row r="76" spans="1:3" ht="24" customHeight="1" thickBot="1" x14ac:dyDescent="0.25">
      <c r="A76" s="8" t="s">
        <v>2</v>
      </c>
      <c r="B76" s="11" t="s">
        <v>269</v>
      </c>
      <c r="C76" s="15" t="s">
        <v>255</v>
      </c>
    </row>
    <row r="77" spans="1:3" ht="24" customHeight="1" thickTop="1" x14ac:dyDescent="0.2">
      <c r="A77" s="30" t="s">
        <v>102</v>
      </c>
      <c r="B77" s="12" t="s">
        <v>0</v>
      </c>
      <c r="C77" s="16" t="s">
        <v>270</v>
      </c>
    </row>
    <row r="78" spans="1:3" s="109" customFormat="1" ht="18.600000000000001" customHeight="1" x14ac:dyDescent="0.2">
      <c r="A78" s="35"/>
      <c r="B78" s="19"/>
      <c r="C78" s="19"/>
    </row>
    <row r="79" spans="1:3" ht="17.399999999999999" customHeight="1" x14ac:dyDescent="0.2">
      <c r="A79" s="197" t="s">
        <v>271</v>
      </c>
      <c r="B79" s="198"/>
    </row>
    <row r="80" spans="1:3" ht="17.25" customHeight="1" x14ac:dyDescent="0.2">
      <c r="A80" s="199" t="s">
        <v>199</v>
      </c>
      <c r="B80" s="199"/>
      <c r="C80" s="199"/>
    </row>
    <row r="81" spans="1:3" ht="17.25" customHeight="1" x14ac:dyDescent="0.2">
      <c r="A81" s="176" t="s">
        <v>141</v>
      </c>
      <c r="B81" s="177"/>
      <c r="C81" s="177"/>
    </row>
    <row r="82" spans="1:3" ht="9" customHeight="1" x14ac:dyDescent="0.2">
      <c r="A82" s="177"/>
      <c r="B82" s="177"/>
      <c r="C82" s="177"/>
    </row>
    <row r="83" spans="1:3" ht="17.399999999999999" customHeight="1" x14ac:dyDescent="0.2">
      <c r="A83" s="176" t="s">
        <v>11</v>
      </c>
      <c r="B83" s="177"/>
      <c r="C83" s="177"/>
    </row>
    <row r="84" spans="1:3" ht="17.399999999999999" customHeight="1" x14ac:dyDescent="0.2">
      <c r="A84" s="3" t="s">
        <v>119</v>
      </c>
      <c r="B84" s="3"/>
      <c r="C84" s="3"/>
    </row>
    <row r="85" spans="1:3" ht="9" customHeight="1" x14ac:dyDescent="0.2">
      <c r="A85" s="2"/>
    </row>
    <row r="86" spans="1:3" ht="30" customHeight="1" x14ac:dyDescent="0.2">
      <c r="A86" s="190" t="s">
        <v>142</v>
      </c>
      <c r="B86" s="190"/>
      <c r="C86" s="190"/>
    </row>
    <row r="87" spans="1:3" ht="19.5" customHeight="1" x14ac:dyDescent="0.2">
      <c r="A87" s="192" t="s">
        <v>205</v>
      </c>
      <c r="B87" s="191"/>
      <c r="C87" s="191"/>
    </row>
    <row r="88" spans="1:3" ht="17.25" customHeight="1" x14ac:dyDescent="0.2">
      <c r="A88" s="4" t="s">
        <v>6</v>
      </c>
      <c r="B88" s="200" t="s">
        <v>211</v>
      </c>
      <c r="C88" s="195" t="s">
        <v>5</v>
      </c>
    </row>
    <row r="89" spans="1:3" ht="15" customHeight="1" thickBot="1" x14ac:dyDescent="0.25">
      <c r="A89" s="5" t="s">
        <v>4</v>
      </c>
      <c r="B89" s="201"/>
      <c r="C89" s="196"/>
    </row>
    <row r="90" spans="1:3" ht="24" customHeight="1" thickTop="1" x14ac:dyDescent="0.2">
      <c r="A90" s="26" t="s">
        <v>65</v>
      </c>
      <c r="B90" s="28" t="s">
        <v>66</v>
      </c>
      <c r="C90" s="29" t="s">
        <v>66</v>
      </c>
    </row>
    <row r="91" spans="1:3" ht="24" customHeight="1" thickBot="1" x14ac:dyDescent="0.25">
      <c r="A91" s="26" t="s">
        <v>126</v>
      </c>
      <c r="B91" s="23" t="s">
        <v>257</v>
      </c>
      <c r="C91" s="29" t="s">
        <v>272</v>
      </c>
    </row>
    <row r="92" spans="1:3" ht="24" customHeight="1" thickTop="1" x14ac:dyDescent="0.2">
      <c r="A92" s="30" t="s">
        <v>102</v>
      </c>
      <c r="B92" s="31" t="s">
        <v>10</v>
      </c>
      <c r="C92" s="32" t="s">
        <v>273</v>
      </c>
    </row>
    <row r="93" spans="1:3" ht="18.600000000000001" customHeight="1" x14ac:dyDescent="0.2">
      <c r="A93" s="2"/>
    </row>
    <row r="94" spans="1:3" ht="30" customHeight="1" x14ac:dyDescent="0.2">
      <c r="A94" s="182"/>
      <c r="B94" s="19"/>
      <c r="C94" s="19"/>
    </row>
    <row r="95" spans="1:3" ht="30" customHeight="1" x14ac:dyDescent="0.2">
      <c r="A95" s="197" t="s">
        <v>144</v>
      </c>
      <c r="B95" s="198"/>
    </row>
    <row r="96" spans="1:3" ht="18" customHeight="1" x14ac:dyDescent="0.2">
      <c r="A96" s="199" t="s">
        <v>202</v>
      </c>
      <c r="B96" s="199"/>
      <c r="C96" s="199"/>
    </row>
    <row r="97" spans="1:3" ht="17.25" customHeight="1" x14ac:dyDescent="0.2">
      <c r="A97" s="176" t="s">
        <v>201</v>
      </c>
      <c r="B97" s="177"/>
      <c r="C97" s="177"/>
    </row>
    <row r="98" spans="1:3" ht="17.399999999999999" customHeight="1" x14ac:dyDescent="0.2">
      <c r="A98" s="176" t="s">
        <v>11</v>
      </c>
      <c r="B98" s="177"/>
      <c r="C98" s="177"/>
    </row>
    <row r="99" spans="1:3" ht="17.399999999999999" customHeight="1" x14ac:dyDescent="0.2">
      <c r="A99" s="3" t="s">
        <v>119</v>
      </c>
      <c r="B99" s="3"/>
      <c r="C99" s="3"/>
    </row>
    <row r="100" spans="1:3" ht="9" customHeight="1" x14ac:dyDescent="0.2">
      <c r="A100" s="2"/>
    </row>
    <row r="101" spans="1:3" ht="30" customHeight="1" x14ac:dyDescent="0.2">
      <c r="A101" s="190" t="s">
        <v>203</v>
      </c>
      <c r="B101" s="191"/>
      <c r="C101" s="191"/>
    </row>
    <row r="102" spans="1:3" ht="19.5" customHeight="1" x14ac:dyDescent="0.2">
      <c r="A102" s="192" t="s">
        <v>200</v>
      </c>
      <c r="B102" s="191"/>
      <c r="C102" s="191"/>
    </row>
    <row r="103" spans="1:3" ht="19.5" customHeight="1" x14ac:dyDescent="0.2">
      <c r="A103" s="4" t="s">
        <v>6</v>
      </c>
      <c r="B103" s="193" t="s">
        <v>211</v>
      </c>
      <c r="C103" s="195" t="s">
        <v>5</v>
      </c>
    </row>
    <row r="104" spans="1:3" ht="15" customHeight="1" thickBot="1" x14ac:dyDescent="0.25">
      <c r="A104" s="5" t="s">
        <v>4</v>
      </c>
      <c r="B104" s="194"/>
      <c r="C104" s="196"/>
    </row>
    <row r="105" spans="1:3" ht="30" customHeight="1" thickTop="1" x14ac:dyDescent="0.2">
      <c r="A105" s="26" t="s">
        <v>122</v>
      </c>
      <c r="B105" s="87" t="s">
        <v>274</v>
      </c>
      <c r="C105" s="88" t="s">
        <v>275</v>
      </c>
    </row>
    <row r="106" spans="1:3" ht="30" customHeight="1" x14ac:dyDescent="0.2">
      <c r="A106" s="33" t="s">
        <v>118</v>
      </c>
      <c r="B106" s="10">
        <v>4000</v>
      </c>
      <c r="C106" s="14">
        <v>4000</v>
      </c>
    </row>
    <row r="107" spans="1:3" ht="30" customHeight="1" x14ac:dyDescent="0.2">
      <c r="A107" s="33" t="s">
        <v>95</v>
      </c>
      <c r="B107" s="10">
        <v>300</v>
      </c>
      <c r="C107" s="14">
        <v>300</v>
      </c>
    </row>
    <row r="108" spans="1:3" ht="30" customHeight="1" thickBot="1" x14ac:dyDescent="0.25">
      <c r="A108" s="20" t="s">
        <v>125</v>
      </c>
      <c r="B108" s="21" t="s">
        <v>276</v>
      </c>
      <c r="C108" s="22" t="s">
        <v>276</v>
      </c>
    </row>
    <row r="109" spans="1:3" ht="30" customHeight="1" thickTop="1" x14ac:dyDescent="0.2">
      <c r="A109" s="30" t="s">
        <v>102</v>
      </c>
      <c r="B109" s="31" t="s">
        <v>268</v>
      </c>
      <c r="C109" s="32" t="s">
        <v>277</v>
      </c>
    </row>
    <row r="110" spans="1:3" ht="30" customHeight="1" x14ac:dyDescent="0.2">
      <c r="A110" s="35"/>
      <c r="B110" s="19"/>
      <c r="C110" s="19"/>
    </row>
    <row r="111" spans="1:3" ht="19.5" customHeight="1" x14ac:dyDescent="0.2">
      <c r="C111" s="136"/>
    </row>
  </sheetData>
  <sheetProtection algorithmName="SHA-512" hashValue="0mLgMMyuJhnBbGXr1UJ4WPhSHhwh5MCygRqD/UzrGJIKsFunOY4M3LS4soZnf4dn39TVXMWP4Es9wGxkI34b/A==" saltValue="yELBMJZsDHJOXAYgEm/6Yg==" spinCount="100000" sheet="1" objects="1" scenarios="1"/>
  <mergeCells count="36">
    <mergeCell ref="B14:B15"/>
    <mergeCell ref="C14:C15"/>
    <mergeCell ref="A1:C1"/>
    <mergeCell ref="A3:B3"/>
    <mergeCell ref="A5:C5"/>
    <mergeCell ref="A12:C12"/>
    <mergeCell ref="A13:B13"/>
    <mergeCell ref="B59:B60"/>
    <mergeCell ref="C59:C60"/>
    <mergeCell ref="A23:B23"/>
    <mergeCell ref="B24:B25"/>
    <mergeCell ref="C24:C25"/>
    <mergeCell ref="A34:B34"/>
    <mergeCell ref="A38:C38"/>
    <mergeCell ref="A47:C47"/>
    <mergeCell ref="A48:C48"/>
    <mergeCell ref="B49:B50"/>
    <mergeCell ref="C49:C50"/>
    <mergeCell ref="A57:C57"/>
    <mergeCell ref="A58:C58"/>
    <mergeCell ref="A86:C86"/>
    <mergeCell ref="A87:C87"/>
    <mergeCell ref="B88:B89"/>
    <mergeCell ref="C88:C89"/>
    <mergeCell ref="A67:C67"/>
    <mergeCell ref="A68:C68"/>
    <mergeCell ref="B69:B70"/>
    <mergeCell ref="C69:C70"/>
    <mergeCell ref="A79:B79"/>
    <mergeCell ref="A80:C80"/>
    <mergeCell ref="A101:C101"/>
    <mergeCell ref="A102:C102"/>
    <mergeCell ref="B103:B104"/>
    <mergeCell ref="C103:C104"/>
    <mergeCell ref="A95:B95"/>
    <mergeCell ref="A96:C96"/>
  </mergeCells>
  <phoneticPr fontId="2"/>
  <printOptions horizontalCentered="1"/>
  <pageMargins left="0.39370078740157483" right="0.39370078740157483" top="0.78740157480314965" bottom="0.78740157480314965" header="0.31496062992125984" footer="0.31496062992125984"/>
  <pageSetup paperSize="9" scale="88" fitToHeight="4" orientation="portrait" r:id="rId1"/>
  <headerFooter alignWithMargins="0">
    <oddFooter>&amp;C&amp;"ＭＳ 明朝,標準"&amp;10&amp;P</oddFooter>
  </headerFooter>
  <rowBreaks count="2" manualBreakCount="2">
    <brk id="33" max="2" man="1"/>
    <brk id="77" max="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5973F-CB05-4001-9F46-A11C5A275858}">
  <sheetPr>
    <tabColor indexed="45"/>
  </sheetPr>
  <dimension ref="A1:M64"/>
  <sheetViews>
    <sheetView topLeftCell="A52" zoomScaleNormal="100" zoomScaleSheetLayoutView="100" workbookViewId="0">
      <selection activeCell="R55" sqref="R55"/>
    </sheetView>
  </sheetViews>
  <sheetFormatPr defaultColWidth="9" defaultRowHeight="13.2" x14ac:dyDescent="0.2"/>
  <cols>
    <col min="1" max="1" width="18.109375" style="78" customWidth="1"/>
    <col min="2" max="5" width="9" style="78" customWidth="1"/>
    <col min="6" max="6" width="10.77734375" style="78" customWidth="1"/>
    <col min="7" max="7" width="5.77734375" style="78" customWidth="1"/>
    <col min="8" max="8" width="4.77734375" style="78" customWidth="1"/>
    <col min="9" max="9" width="10.77734375" style="78" customWidth="1"/>
    <col min="10" max="10" width="6.6640625" style="78" customWidth="1"/>
    <col min="11" max="11" width="13.21875" style="78" customWidth="1"/>
    <col min="12" max="13" width="14.109375" style="78" customWidth="1"/>
    <col min="14" max="16384" width="9" style="78"/>
  </cols>
  <sheetData>
    <row r="1" spans="1:11" ht="16.95" customHeight="1" thickBot="1" x14ac:dyDescent="0.25">
      <c r="D1" s="76"/>
      <c r="F1" s="110" t="s">
        <v>56</v>
      </c>
      <c r="G1" s="224"/>
      <c r="H1" s="225"/>
      <c r="I1" s="225"/>
      <c r="J1" s="225"/>
      <c r="K1" s="226"/>
    </row>
    <row r="2" spans="1:11" ht="16.95" customHeight="1" x14ac:dyDescent="0.2">
      <c r="D2" s="76"/>
      <c r="F2" s="227" t="s">
        <v>6</v>
      </c>
      <c r="G2" s="229" t="s">
        <v>57</v>
      </c>
      <c r="H2" s="230"/>
      <c r="I2" s="230"/>
      <c r="J2" s="230"/>
      <c r="K2" s="231"/>
    </row>
    <row r="3" spans="1:11" ht="16.95" customHeight="1" thickBot="1" x14ac:dyDescent="0.25">
      <c r="F3" s="228"/>
      <c r="G3" s="232" t="s">
        <v>212</v>
      </c>
      <c r="H3" s="233"/>
      <c r="I3" s="233"/>
      <c r="J3" s="233"/>
      <c r="K3" s="234"/>
    </row>
    <row r="4" spans="1:11" ht="16.95" customHeight="1" x14ac:dyDescent="0.2">
      <c r="A4" s="235" t="s">
        <v>160</v>
      </c>
      <c r="B4" s="235"/>
      <c r="D4" s="111"/>
      <c r="E4" s="111"/>
      <c r="F4" s="117"/>
      <c r="G4" s="118"/>
      <c r="H4" s="118"/>
      <c r="I4" s="118"/>
      <c r="J4" s="118"/>
      <c r="K4" s="118"/>
    </row>
    <row r="5" spans="1:11" ht="16.95" customHeight="1" x14ac:dyDescent="0.2">
      <c r="A5" s="235"/>
      <c r="B5" s="235"/>
      <c r="C5" s="236" t="s">
        <v>281</v>
      </c>
      <c r="D5" s="236"/>
      <c r="E5" s="236"/>
      <c r="F5" s="117"/>
      <c r="G5" s="118"/>
      <c r="H5" s="118"/>
      <c r="I5" s="118"/>
      <c r="J5" s="118"/>
      <c r="K5" s="118"/>
    </row>
    <row r="6" spans="1:11" ht="16.95" customHeight="1" x14ac:dyDescent="0.2">
      <c r="F6" s="117"/>
      <c r="G6" s="118"/>
      <c r="I6" s="81" t="s">
        <v>159</v>
      </c>
      <c r="J6" s="220"/>
      <c r="K6" s="220"/>
    </row>
    <row r="7" spans="1:11" ht="16.95" customHeight="1" x14ac:dyDescent="0.2">
      <c r="F7" s="117"/>
      <c r="G7" s="118"/>
      <c r="H7" s="118"/>
      <c r="I7" s="118"/>
      <c r="J7" s="118"/>
      <c r="K7" s="118"/>
    </row>
    <row r="8" spans="1:11" ht="16.95" customHeight="1" x14ac:dyDescent="0.2">
      <c r="A8" s="221" t="s">
        <v>282</v>
      </c>
      <c r="B8" s="221"/>
      <c r="C8" s="221"/>
      <c r="D8" s="221"/>
      <c r="E8" s="221"/>
      <c r="F8" s="221"/>
      <c r="G8" s="221"/>
      <c r="H8" s="221"/>
      <c r="I8" s="222" t="s">
        <v>154</v>
      </c>
      <c r="J8" s="223"/>
      <c r="K8" s="189">
        <f>研究費ﾎﾟｲﾝﾄ算出表!L27</f>
        <v>0</v>
      </c>
    </row>
    <row r="9" spans="1:11" ht="16.95" customHeight="1" x14ac:dyDescent="0.2">
      <c r="A9" s="221"/>
      <c r="B9" s="221"/>
      <c r="C9" s="221"/>
      <c r="D9" s="221"/>
      <c r="E9" s="221"/>
      <c r="F9" s="221"/>
      <c r="G9" s="221"/>
      <c r="H9" s="221"/>
      <c r="I9" s="222" t="s">
        <v>161</v>
      </c>
      <c r="J9" s="223"/>
      <c r="K9" s="189">
        <f>研究費ﾎﾟｲﾝﾄ算出表!J37</f>
        <v>0</v>
      </c>
    </row>
    <row r="10" spans="1:11" ht="16.95" customHeight="1" x14ac:dyDescent="0.2">
      <c r="A10" s="221"/>
      <c r="B10" s="221"/>
      <c r="C10" s="221"/>
      <c r="D10" s="221"/>
      <c r="E10" s="221"/>
      <c r="F10" s="221"/>
      <c r="G10" s="221"/>
      <c r="H10" s="221"/>
      <c r="I10" s="222" t="s">
        <v>162</v>
      </c>
      <c r="J10" s="223"/>
      <c r="K10" s="189">
        <f>研究費ﾎﾟｲﾝﾄ算出表!J47</f>
        <v>0</v>
      </c>
    </row>
    <row r="11" spans="1:11" ht="16.95" customHeight="1" x14ac:dyDescent="0.2">
      <c r="A11" s="221"/>
      <c r="B11" s="221"/>
      <c r="C11" s="221"/>
      <c r="D11" s="221"/>
      <c r="E11" s="221"/>
      <c r="F11" s="221"/>
      <c r="G11" s="221"/>
      <c r="H11" s="221"/>
      <c r="I11" s="222" t="s">
        <v>163</v>
      </c>
      <c r="J11" s="223"/>
      <c r="K11" s="189">
        <f>研究費ﾎﾟｲﾝﾄ算出表!J56</f>
        <v>0</v>
      </c>
    </row>
    <row r="12" spans="1:11" ht="16.95" customHeight="1" x14ac:dyDescent="0.2"/>
    <row r="13" spans="1:11" s="114" customFormat="1" ht="22.05" customHeight="1" x14ac:dyDescent="0.2">
      <c r="A13" s="113" t="s">
        <v>178</v>
      </c>
    </row>
    <row r="14" spans="1:11" s="114" customFormat="1" ht="22.05" customHeight="1" x14ac:dyDescent="0.2">
      <c r="A14" s="115" t="s">
        <v>137</v>
      </c>
    </row>
    <row r="15" spans="1:11" ht="19.95" customHeight="1" x14ac:dyDescent="0.2">
      <c r="A15" s="157" t="s">
        <v>4</v>
      </c>
      <c r="B15" s="217" t="s">
        <v>58</v>
      </c>
      <c r="C15" s="218"/>
      <c r="D15" s="218"/>
      <c r="E15" s="218"/>
      <c r="F15" s="218"/>
      <c r="G15" s="218"/>
      <c r="H15" s="218"/>
      <c r="I15" s="218"/>
      <c r="J15" s="219"/>
      <c r="K15" s="157" t="s">
        <v>148</v>
      </c>
    </row>
    <row r="16" spans="1:11" ht="27" customHeight="1" x14ac:dyDescent="0.2">
      <c r="A16" s="158" t="s">
        <v>8</v>
      </c>
      <c r="B16" s="211" t="s">
        <v>280</v>
      </c>
      <c r="C16" s="212"/>
      <c r="D16" s="212"/>
      <c r="E16" s="212"/>
      <c r="F16" s="212"/>
      <c r="G16" s="212"/>
      <c r="H16" s="212"/>
      <c r="I16" s="212"/>
      <c r="J16" s="213"/>
      <c r="K16" s="185">
        <v>220000</v>
      </c>
    </row>
    <row r="17" spans="1:13" ht="27" customHeight="1" x14ac:dyDescent="0.2">
      <c r="A17" s="158" t="s">
        <v>150</v>
      </c>
      <c r="B17" s="214" t="s">
        <v>59</v>
      </c>
      <c r="C17" s="215"/>
      <c r="D17" s="215"/>
      <c r="E17" s="215"/>
      <c r="F17" s="215"/>
      <c r="G17" s="215"/>
      <c r="H17" s="215"/>
      <c r="I17" s="215"/>
      <c r="J17" s="216"/>
      <c r="K17" s="185">
        <v>200000</v>
      </c>
    </row>
    <row r="18" spans="1:13" ht="37.950000000000003" customHeight="1" x14ac:dyDescent="0.2">
      <c r="A18" s="158" t="s">
        <v>136</v>
      </c>
      <c r="B18" s="211" t="s">
        <v>151</v>
      </c>
      <c r="C18" s="212"/>
      <c r="D18" s="212"/>
      <c r="E18" s="212"/>
      <c r="F18" s="212"/>
      <c r="G18" s="212"/>
      <c r="H18" s="212"/>
      <c r="I18" s="212"/>
      <c r="J18" s="213"/>
      <c r="K18" s="185">
        <f>SUM(K16:K17)*35%</f>
        <v>147000</v>
      </c>
    </row>
    <row r="19" spans="1:13" ht="27" customHeight="1" x14ac:dyDescent="0.2">
      <c r="A19" s="158" t="s">
        <v>60</v>
      </c>
      <c r="B19" s="214" t="s">
        <v>158</v>
      </c>
      <c r="C19" s="215"/>
      <c r="D19" s="215"/>
      <c r="E19" s="215"/>
      <c r="F19" s="215"/>
      <c r="G19" s="215"/>
      <c r="H19" s="215"/>
      <c r="I19" s="215"/>
      <c r="J19" s="216"/>
      <c r="K19" s="185">
        <f>SUM(K16:K18)</f>
        <v>567000</v>
      </c>
    </row>
    <row r="20" spans="1:13" ht="37.950000000000003" customHeight="1" thickBot="1" x14ac:dyDescent="0.25">
      <c r="A20" s="163" t="s">
        <v>2</v>
      </c>
      <c r="B20" s="205" t="s">
        <v>149</v>
      </c>
      <c r="C20" s="206"/>
      <c r="D20" s="206"/>
      <c r="E20" s="206"/>
      <c r="F20" s="206"/>
      <c r="G20" s="206"/>
      <c r="H20" s="206"/>
      <c r="I20" s="206"/>
      <c r="J20" s="207"/>
      <c r="K20" s="186">
        <f>SUM(K19)*30%</f>
        <v>170100</v>
      </c>
    </row>
    <row r="21" spans="1:13" ht="27" customHeight="1" thickTop="1" x14ac:dyDescent="0.2">
      <c r="A21" s="165" t="s">
        <v>102</v>
      </c>
      <c r="B21" s="208" t="s">
        <v>152</v>
      </c>
      <c r="C21" s="209"/>
      <c r="D21" s="209"/>
      <c r="E21" s="209"/>
      <c r="F21" s="209"/>
      <c r="G21" s="209"/>
      <c r="H21" s="209"/>
      <c r="I21" s="209"/>
      <c r="J21" s="210"/>
      <c r="K21" s="187">
        <f>SUM(K19:K20)</f>
        <v>737100</v>
      </c>
    </row>
    <row r="22" spans="1:13" ht="9.6" customHeight="1" x14ac:dyDescent="0.2">
      <c r="A22" s="83"/>
      <c r="B22" s="116"/>
      <c r="C22" s="116"/>
      <c r="D22" s="116"/>
      <c r="E22" s="116"/>
      <c r="F22" s="116"/>
      <c r="G22" s="116"/>
      <c r="H22" s="116"/>
      <c r="I22" s="116"/>
      <c r="J22" s="116"/>
      <c r="K22" s="112"/>
    </row>
    <row r="23" spans="1:13" ht="22.2" customHeight="1" x14ac:dyDescent="0.2">
      <c r="A23" s="115" t="s">
        <v>153</v>
      </c>
    </row>
    <row r="24" spans="1:13" ht="19.95" customHeight="1" x14ac:dyDescent="0.2">
      <c r="A24" s="157" t="s">
        <v>4</v>
      </c>
      <c r="B24" s="217" t="s">
        <v>58</v>
      </c>
      <c r="C24" s="218"/>
      <c r="D24" s="218"/>
      <c r="E24" s="218"/>
      <c r="F24" s="218"/>
      <c r="G24" s="218"/>
      <c r="H24" s="218"/>
      <c r="I24" s="218"/>
      <c r="J24" s="219"/>
      <c r="K24" s="157" t="s">
        <v>148</v>
      </c>
    </row>
    <row r="25" spans="1:13" ht="27" customHeight="1" x14ac:dyDescent="0.2">
      <c r="A25" s="158" t="s">
        <v>8</v>
      </c>
      <c r="B25" s="211" t="s">
        <v>280</v>
      </c>
      <c r="C25" s="212"/>
      <c r="D25" s="212"/>
      <c r="E25" s="212"/>
      <c r="F25" s="212"/>
      <c r="G25" s="212"/>
      <c r="H25" s="212"/>
      <c r="I25" s="212"/>
      <c r="J25" s="213"/>
      <c r="K25" s="185">
        <v>170000</v>
      </c>
    </row>
    <row r="26" spans="1:13" ht="27" customHeight="1" x14ac:dyDescent="0.2">
      <c r="A26" s="158" t="s">
        <v>150</v>
      </c>
      <c r="B26" s="214" t="s">
        <v>59</v>
      </c>
      <c r="C26" s="215"/>
      <c r="D26" s="215"/>
      <c r="E26" s="215"/>
      <c r="F26" s="215"/>
      <c r="G26" s="215"/>
      <c r="H26" s="215"/>
      <c r="I26" s="215"/>
      <c r="J26" s="216"/>
      <c r="K26" s="185">
        <v>100000</v>
      </c>
    </row>
    <row r="27" spans="1:13" ht="37.950000000000003" customHeight="1" x14ac:dyDescent="0.2">
      <c r="A27" s="158" t="s">
        <v>136</v>
      </c>
      <c r="B27" s="211" t="s">
        <v>151</v>
      </c>
      <c r="C27" s="212"/>
      <c r="D27" s="212"/>
      <c r="E27" s="212"/>
      <c r="F27" s="212"/>
      <c r="G27" s="212"/>
      <c r="H27" s="212"/>
      <c r="I27" s="212"/>
      <c r="J27" s="213"/>
      <c r="K27" s="185">
        <f>SUM(K25:K26)*35%</f>
        <v>94500</v>
      </c>
    </row>
    <row r="28" spans="1:13" ht="27" customHeight="1" x14ac:dyDescent="0.2">
      <c r="A28" s="158" t="s">
        <v>60</v>
      </c>
      <c r="B28" s="214" t="s">
        <v>158</v>
      </c>
      <c r="C28" s="215"/>
      <c r="D28" s="215"/>
      <c r="E28" s="215"/>
      <c r="F28" s="215"/>
      <c r="G28" s="215"/>
      <c r="H28" s="215"/>
      <c r="I28" s="215"/>
      <c r="J28" s="216"/>
      <c r="K28" s="185">
        <f>SUM(K25:K27)</f>
        <v>364500</v>
      </c>
    </row>
    <row r="29" spans="1:13" ht="37.950000000000003" customHeight="1" thickBot="1" x14ac:dyDescent="0.25">
      <c r="A29" s="163" t="s">
        <v>2</v>
      </c>
      <c r="B29" s="205" t="s">
        <v>149</v>
      </c>
      <c r="C29" s="206"/>
      <c r="D29" s="206"/>
      <c r="E29" s="206"/>
      <c r="F29" s="206"/>
      <c r="G29" s="206"/>
      <c r="H29" s="206"/>
      <c r="I29" s="206"/>
      <c r="J29" s="207"/>
      <c r="K29" s="186">
        <f>SUM(K28)*30%</f>
        <v>109350</v>
      </c>
    </row>
    <row r="30" spans="1:13" ht="27" customHeight="1" thickTop="1" x14ac:dyDescent="0.2">
      <c r="A30" s="165" t="s">
        <v>102</v>
      </c>
      <c r="B30" s="208" t="s">
        <v>152</v>
      </c>
      <c r="C30" s="209"/>
      <c r="D30" s="209"/>
      <c r="E30" s="209"/>
      <c r="F30" s="209"/>
      <c r="G30" s="209"/>
      <c r="H30" s="209"/>
      <c r="I30" s="209"/>
      <c r="J30" s="210"/>
      <c r="K30" s="187">
        <f>SUM(K28:K29)</f>
        <v>473850</v>
      </c>
    </row>
    <row r="31" spans="1:13" ht="15.9" customHeight="1" x14ac:dyDescent="0.2">
      <c r="K31" s="80"/>
      <c r="L31" s="80"/>
      <c r="M31" s="81"/>
    </row>
    <row r="32" spans="1:13" s="114" customFormat="1" ht="22.05" customHeight="1" x14ac:dyDescent="0.2">
      <c r="A32" s="113" t="s">
        <v>179</v>
      </c>
    </row>
    <row r="33" spans="1:11" ht="19.95" customHeight="1" x14ac:dyDescent="0.2">
      <c r="A33" s="115" t="s">
        <v>180</v>
      </c>
    </row>
    <row r="34" spans="1:11" ht="19.95" customHeight="1" x14ac:dyDescent="0.2">
      <c r="A34" s="157" t="s">
        <v>4</v>
      </c>
      <c r="B34" s="217" t="s">
        <v>58</v>
      </c>
      <c r="C34" s="218"/>
      <c r="D34" s="218"/>
      <c r="E34" s="218"/>
      <c r="F34" s="218"/>
      <c r="G34" s="218"/>
      <c r="H34" s="218"/>
      <c r="I34" s="218"/>
      <c r="J34" s="219"/>
      <c r="K34" s="157" t="s">
        <v>148</v>
      </c>
    </row>
    <row r="35" spans="1:11" ht="37.950000000000003" customHeight="1" x14ac:dyDescent="0.2">
      <c r="A35" s="158" t="s">
        <v>156</v>
      </c>
      <c r="B35" s="211" t="s">
        <v>155</v>
      </c>
      <c r="C35" s="212"/>
      <c r="D35" s="212"/>
      <c r="E35" s="212"/>
      <c r="F35" s="212"/>
      <c r="G35" s="212"/>
      <c r="H35" s="212"/>
      <c r="I35" s="212"/>
      <c r="J35" s="213"/>
      <c r="K35" s="185">
        <f>K8*6000</f>
        <v>0</v>
      </c>
    </row>
    <row r="36" spans="1:11" ht="37.950000000000003" customHeight="1" x14ac:dyDescent="0.2">
      <c r="A36" s="158" t="s">
        <v>9</v>
      </c>
      <c r="B36" s="211" t="s">
        <v>157</v>
      </c>
      <c r="C36" s="212"/>
      <c r="D36" s="212"/>
      <c r="E36" s="212"/>
      <c r="F36" s="212"/>
      <c r="G36" s="212"/>
      <c r="H36" s="212"/>
      <c r="I36" s="212"/>
      <c r="J36" s="213"/>
      <c r="K36" s="185">
        <f>SUM(K35)*35%</f>
        <v>0</v>
      </c>
    </row>
    <row r="37" spans="1:11" ht="27" customHeight="1" x14ac:dyDescent="0.2">
      <c r="A37" s="158" t="s">
        <v>60</v>
      </c>
      <c r="B37" s="214" t="s">
        <v>10</v>
      </c>
      <c r="C37" s="215"/>
      <c r="D37" s="215"/>
      <c r="E37" s="215"/>
      <c r="F37" s="215"/>
      <c r="G37" s="215"/>
      <c r="H37" s="215"/>
      <c r="I37" s="215"/>
      <c r="J37" s="216"/>
      <c r="K37" s="185">
        <f>SUM(K35:K36)</f>
        <v>0</v>
      </c>
    </row>
    <row r="38" spans="1:11" ht="37.950000000000003" customHeight="1" thickBot="1" x14ac:dyDescent="0.25">
      <c r="A38" s="163" t="s">
        <v>2</v>
      </c>
      <c r="B38" s="205" t="s">
        <v>149</v>
      </c>
      <c r="C38" s="206"/>
      <c r="D38" s="206"/>
      <c r="E38" s="206"/>
      <c r="F38" s="206"/>
      <c r="G38" s="206"/>
      <c r="H38" s="206"/>
      <c r="I38" s="206"/>
      <c r="J38" s="207"/>
      <c r="K38" s="186">
        <f>K37*30%</f>
        <v>0</v>
      </c>
    </row>
    <row r="39" spans="1:11" ht="27" customHeight="1" thickTop="1" x14ac:dyDescent="0.2">
      <c r="A39" s="165" t="s">
        <v>102</v>
      </c>
      <c r="B39" s="208" t="s">
        <v>152</v>
      </c>
      <c r="C39" s="209"/>
      <c r="D39" s="209"/>
      <c r="E39" s="209"/>
      <c r="F39" s="209"/>
      <c r="G39" s="209"/>
      <c r="H39" s="209"/>
      <c r="I39" s="209"/>
      <c r="J39" s="210"/>
      <c r="K39" s="187">
        <f>SUM(K37:K38)</f>
        <v>0</v>
      </c>
    </row>
    <row r="40" spans="1:11" ht="10.050000000000001" customHeight="1" x14ac:dyDescent="0.2">
      <c r="A40" s="83"/>
      <c r="K40" s="80"/>
    </row>
    <row r="41" spans="1:11" ht="19.95" customHeight="1" x14ac:dyDescent="0.2">
      <c r="A41" s="115" t="s">
        <v>181</v>
      </c>
    </row>
    <row r="42" spans="1:11" ht="19.95" customHeight="1" x14ac:dyDescent="0.2">
      <c r="A42" s="157" t="s">
        <v>4</v>
      </c>
      <c r="B42" s="217" t="s">
        <v>58</v>
      </c>
      <c r="C42" s="218"/>
      <c r="D42" s="218"/>
      <c r="E42" s="218"/>
      <c r="F42" s="218"/>
      <c r="G42" s="218"/>
      <c r="H42" s="218"/>
      <c r="I42" s="218"/>
      <c r="J42" s="219"/>
      <c r="K42" s="157" t="s">
        <v>148</v>
      </c>
    </row>
    <row r="43" spans="1:11" ht="27" customHeight="1" x14ac:dyDescent="0.2">
      <c r="A43" s="158" t="s">
        <v>156</v>
      </c>
      <c r="B43" s="211" t="s">
        <v>164</v>
      </c>
      <c r="C43" s="212"/>
      <c r="D43" s="212"/>
      <c r="E43" s="212"/>
      <c r="F43" s="212"/>
      <c r="G43" s="212"/>
      <c r="H43" s="212"/>
      <c r="I43" s="212"/>
      <c r="J43" s="213"/>
      <c r="K43" s="185">
        <v>50000</v>
      </c>
    </row>
    <row r="44" spans="1:11" ht="37.950000000000003" customHeight="1" x14ac:dyDescent="0.2">
      <c r="A44" s="158" t="s">
        <v>9</v>
      </c>
      <c r="B44" s="211" t="s">
        <v>157</v>
      </c>
      <c r="C44" s="212"/>
      <c r="D44" s="212"/>
      <c r="E44" s="212"/>
      <c r="F44" s="212"/>
      <c r="G44" s="212"/>
      <c r="H44" s="212"/>
      <c r="I44" s="212"/>
      <c r="J44" s="213"/>
      <c r="K44" s="185">
        <f>SUM(K43)*35%</f>
        <v>17500</v>
      </c>
    </row>
    <row r="45" spans="1:11" ht="27" customHeight="1" x14ac:dyDescent="0.2">
      <c r="A45" s="158" t="s">
        <v>60</v>
      </c>
      <c r="B45" s="214" t="s">
        <v>10</v>
      </c>
      <c r="C45" s="215"/>
      <c r="D45" s="215"/>
      <c r="E45" s="215"/>
      <c r="F45" s="215"/>
      <c r="G45" s="215"/>
      <c r="H45" s="215"/>
      <c r="I45" s="215"/>
      <c r="J45" s="216"/>
      <c r="K45" s="185">
        <f>SUM(K43:K44)</f>
        <v>67500</v>
      </c>
    </row>
    <row r="46" spans="1:11" ht="37.950000000000003" customHeight="1" thickBot="1" x14ac:dyDescent="0.25">
      <c r="A46" s="163" t="s">
        <v>2</v>
      </c>
      <c r="B46" s="205" t="s">
        <v>149</v>
      </c>
      <c r="C46" s="206"/>
      <c r="D46" s="206"/>
      <c r="E46" s="206"/>
      <c r="F46" s="206"/>
      <c r="G46" s="206"/>
      <c r="H46" s="206"/>
      <c r="I46" s="206"/>
      <c r="J46" s="207"/>
      <c r="K46" s="186">
        <f>K45*30%</f>
        <v>20250</v>
      </c>
    </row>
    <row r="47" spans="1:11" ht="27" customHeight="1" thickTop="1" x14ac:dyDescent="0.2">
      <c r="A47" s="165" t="s">
        <v>102</v>
      </c>
      <c r="B47" s="208" t="s">
        <v>152</v>
      </c>
      <c r="C47" s="209"/>
      <c r="D47" s="209"/>
      <c r="E47" s="209"/>
      <c r="F47" s="209"/>
      <c r="G47" s="209"/>
      <c r="H47" s="209"/>
      <c r="I47" s="209"/>
      <c r="J47" s="210"/>
      <c r="K47" s="187">
        <f>SUM(K45:K46)</f>
        <v>87750</v>
      </c>
    </row>
    <row r="48" spans="1:11" ht="10.050000000000001" customHeight="1" x14ac:dyDescent="0.2">
      <c r="A48" s="83"/>
      <c r="K48" s="80"/>
    </row>
    <row r="49" spans="1:11" ht="19.95" customHeight="1" x14ac:dyDescent="0.2">
      <c r="A49" s="115" t="s">
        <v>165</v>
      </c>
    </row>
    <row r="50" spans="1:11" ht="19.95" customHeight="1" x14ac:dyDescent="0.2">
      <c r="A50" s="157" t="s">
        <v>4</v>
      </c>
      <c r="B50" s="217" t="s">
        <v>58</v>
      </c>
      <c r="C50" s="218"/>
      <c r="D50" s="218"/>
      <c r="E50" s="218"/>
      <c r="F50" s="218"/>
      <c r="G50" s="218"/>
      <c r="H50" s="218"/>
      <c r="I50" s="218"/>
      <c r="J50" s="219"/>
      <c r="K50" s="157" t="s">
        <v>148</v>
      </c>
    </row>
    <row r="51" spans="1:11" ht="37.950000000000003" customHeight="1" x14ac:dyDescent="0.2">
      <c r="A51" s="158" t="s">
        <v>166</v>
      </c>
      <c r="B51" s="211" t="s">
        <v>155</v>
      </c>
      <c r="C51" s="212"/>
      <c r="D51" s="212"/>
      <c r="E51" s="212"/>
      <c r="F51" s="212"/>
      <c r="G51" s="212"/>
      <c r="H51" s="212"/>
      <c r="I51" s="212"/>
      <c r="J51" s="213"/>
      <c r="K51" s="185">
        <f>K9*6000</f>
        <v>0</v>
      </c>
    </row>
    <row r="52" spans="1:11" ht="37.950000000000003" customHeight="1" x14ac:dyDescent="0.2">
      <c r="A52" s="158" t="s">
        <v>167</v>
      </c>
      <c r="B52" s="211" t="s">
        <v>155</v>
      </c>
      <c r="C52" s="212"/>
      <c r="D52" s="212"/>
      <c r="E52" s="212"/>
      <c r="F52" s="212"/>
      <c r="G52" s="212"/>
      <c r="H52" s="212"/>
      <c r="I52" s="212"/>
      <c r="J52" s="213"/>
      <c r="K52" s="185">
        <f>K10*6000</f>
        <v>0</v>
      </c>
    </row>
    <row r="53" spans="1:11" ht="37.950000000000003" customHeight="1" x14ac:dyDescent="0.2">
      <c r="A53" s="158" t="s">
        <v>168</v>
      </c>
      <c r="B53" s="211" t="s">
        <v>155</v>
      </c>
      <c r="C53" s="212"/>
      <c r="D53" s="212"/>
      <c r="E53" s="212"/>
      <c r="F53" s="212"/>
      <c r="G53" s="212"/>
      <c r="H53" s="212"/>
      <c r="I53" s="212"/>
      <c r="J53" s="213"/>
      <c r="K53" s="185">
        <f>K11*6000</f>
        <v>0</v>
      </c>
    </row>
    <row r="54" spans="1:11" ht="37.950000000000003" customHeight="1" x14ac:dyDescent="0.2">
      <c r="A54" s="158" t="s">
        <v>169</v>
      </c>
      <c r="B54" s="211" t="s">
        <v>170</v>
      </c>
      <c r="C54" s="212"/>
      <c r="D54" s="212"/>
      <c r="E54" s="212"/>
      <c r="F54" s="212"/>
      <c r="G54" s="212"/>
      <c r="H54" s="212"/>
      <c r="I54" s="212"/>
      <c r="J54" s="213"/>
      <c r="K54" s="185">
        <f>SUM(K51:K53)*35%</f>
        <v>0</v>
      </c>
    </row>
    <row r="55" spans="1:11" ht="27" customHeight="1" x14ac:dyDescent="0.2">
      <c r="A55" s="158" t="s">
        <v>60</v>
      </c>
      <c r="B55" s="214" t="s">
        <v>61</v>
      </c>
      <c r="C55" s="215"/>
      <c r="D55" s="215"/>
      <c r="E55" s="215"/>
      <c r="F55" s="215"/>
      <c r="G55" s="215"/>
      <c r="H55" s="215"/>
      <c r="I55" s="215"/>
      <c r="J55" s="216"/>
      <c r="K55" s="185">
        <f>SUM(K51:K54)</f>
        <v>0</v>
      </c>
    </row>
    <row r="56" spans="1:11" ht="37.950000000000003" customHeight="1" thickBot="1" x14ac:dyDescent="0.25">
      <c r="A56" s="163" t="s">
        <v>2</v>
      </c>
      <c r="B56" s="205" t="s">
        <v>149</v>
      </c>
      <c r="C56" s="206"/>
      <c r="D56" s="206"/>
      <c r="E56" s="206"/>
      <c r="F56" s="206"/>
      <c r="G56" s="206"/>
      <c r="H56" s="206"/>
      <c r="I56" s="206"/>
      <c r="J56" s="207"/>
      <c r="K56" s="186">
        <f>K55*30%</f>
        <v>0</v>
      </c>
    </row>
    <row r="57" spans="1:11" ht="27" customHeight="1" thickTop="1" x14ac:dyDescent="0.2">
      <c r="A57" s="165" t="s">
        <v>102</v>
      </c>
      <c r="B57" s="208" t="s">
        <v>152</v>
      </c>
      <c r="C57" s="209"/>
      <c r="D57" s="209"/>
      <c r="E57" s="209"/>
      <c r="F57" s="209"/>
      <c r="G57" s="209"/>
      <c r="H57" s="209"/>
      <c r="I57" s="209"/>
      <c r="J57" s="210"/>
      <c r="K57" s="187">
        <f>SUM(K55:K56)</f>
        <v>0</v>
      </c>
    </row>
    <row r="58" spans="1:11" ht="10.050000000000001" customHeight="1" x14ac:dyDescent="0.2">
      <c r="A58" s="115"/>
    </row>
    <row r="59" spans="1:11" ht="19.95" customHeight="1" x14ac:dyDescent="0.2">
      <c r="A59" s="115" t="s">
        <v>204</v>
      </c>
    </row>
    <row r="60" spans="1:11" ht="19.95" customHeight="1" x14ac:dyDescent="0.2">
      <c r="A60" s="157" t="s">
        <v>4</v>
      </c>
      <c r="B60" s="217" t="s">
        <v>58</v>
      </c>
      <c r="C60" s="218"/>
      <c r="D60" s="218"/>
      <c r="E60" s="218"/>
      <c r="F60" s="218"/>
      <c r="G60" s="218"/>
      <c r="H60" s="218"/>
      <c r="I60" s="218"/>
      <c r="J60" s="219"/>
      <c r="K60" s="157" t="s">
        <v>148</v>
      </c>
    </row>
    <row r="61" spans="1:11" ht="37.950000000000003" customHeight="1" x14ac:dyDescent="0.2">
      <c r="A61" s="161" t="s">
        <v>175</v>
      </c>
      <c r="B61" s="211" t="s">
        <v>176</v>
      </c>
      <c r="C61" s="212"/>
      <c r="D61" s="212"/>
      <c r="E61" s="212"/>
      <c r="F61" s="212"/>
      <c r="G61" s="212"/>
      <c r="H61" s="212"/>
      <c r="I61" s="212"/>
      <c r="J61" s="213"/>
      <c r="K61" s="185">
        <v>7000</v>
      </c>
    </row>
    <row r="62" spans="1:11" ht="27" customHeight="1" thickBot="1" x14ac:dyDescent="0.25">
      <c r="A62" s="163" t="s">
        <v>177</v>
      </c>
      <c r="B62" s="205" t="s">
        <v>62</v>
      </c>
      <c r="C62" s="206"/>
      <c r="D62" s="206"/>
      <c r="E62" s="206"/>
      <c r="F62" s="206"/>
      <c r="G62" s="206"/>
      <c r="H62" s="206"/>
      <c r="I62" s="206"/>
      <c r="J62" s="207"/>
      <c r="K62" s="186">
        <f>SUM(K61)*35%</f>
        <v>2450</v>
      </c>
    </row>
    <row r="63" spans="1:11" ht="27" customHeight="1" thickTop="1" x14ac:dyDescent="0.2">
      <c r="A63" s="165" t="s">
        <v>102</v>
      </c>
      <c r="B63" s="208" t="s">
        <v>285</v>
      </c>
      <c r="C63" s="209"/>
      <c r="D63" s="209"/>
      <c r="E63" s="209"/>
      <c r="F63" s="209"/>
      <c r="G63" s="209"/>
      <c r="H63" s="209"/>
      <c r="I63" s="209"/>
      <c r="J63" s="210"/>
      <c r="K63" s="188">
        <f>SUM(K61:K62)</f>
        <v>9450</v>
      </c>
    </row>
    <row r="64" spans="1:11" ht="10.050000000000001" customHeight="1" x14ac:dyDescent="0.2">
      <c r="A64" s="83"/>
      <c r="K64" s="80"/>
    </row>
  </sheetData>
  <sheetProtection algorithmName="SHA-512" hashValue="PwDWC8UxbpJdsaEByRf7kbAMVish5NpSiq/wZyLA2Fy/3+U71nVght1CxvljXtMxyvWDj2wJUcLe8nrQ9LryOA==" saltValue="voGQj/OTjNBpWGHAd47yFw==" spinCount="100000" sheet="1" objects="1" scenarios="1"/>
  <mergeCells count="50">
    <mergeCell ref="G1:K1"/>
    <mergeCell ref="F2:F3"/>
    <mergeCell ref="G2:K2"/>
    <mergeCell ref="G3:K3"/>
    <mergeCell ref="A4:B5"/>
    <mergeCell ref="C5:E5"/>
    <mergeCell ref="B20:J20"/>
    <mergeCell ref="J6:K6"/>
    <mergeCell ref="A8:H11"/>
    <mergeCell ref="I8:J8"/>
    <mergeCell ref="I9:J9"/>
    <mergeCell ref="I10:J10"/>
    <mergeCell ref="I11:J11"/>
    <mergeCell ref="B15:J15"/>
    <mergeCell ref="B16:J16"/>
    <mergeCell ref="B17:J17"/>
    <mergeCell ref="B18:J18"/>
    <mergeCell ref="B19:J19"/>
    <mergeCell ref="B37:J37"/>
    <mergeCell ref="B21:J21"/>
    <mergeCell ref="B24:J24"/>
    <mergeCell ref="B25:J25"/>
    <mergeCell ref="B26:J26"/>
    <mergeCell ref="B27:J27"/>
    <mergeCell ref="B28:J28"/>
    <mergeCell ref="B29:J29"/>
    <mergeCell ref="B30:J30"/>
    <mergeCell ref="B34:J34"/>
    <mergeCell ref="B35:J35"/>
    <mergeCell ref="B36:J36"/>
    <mergeCell ref="B53:J53"/>
    <mergeCell ref="B38:J38"/>
    <mergeCell ref="B39:J39"/>
    <mergeCell ref="B42:J42"/>
    <mergeCell ref="B43:J43"/>
    <mergeCell ref="B44:J44"/>
    <mergeCell ref="B45:J45"/>
    <mergeCell ref="B46:J46"/>
    <mergeCell ref="B47:J47"/>
    <mergeCell ref="B50:J50"/>
    <mergeCell ref="B51:J51"/>
    <mergeCell ref="B52:J52"/>
    <mergeCell ref="B62:J62"/>
    <mergeCell ref="B63:J63"/>
    <mergeCell ref="B54:J54"/>
    <mergeCell ref="B55:J55"/>
    <mergeCell ref="B56:J56"/>
    <mergeCell ref="B57:J57"/>
    <mergeCell ref="B60:J60"/>
    <mergeCell ref="B61:J61"/>
  </mergeCells>
  <phoneticPr fontId="2"/>
  <dataValidations count="1">
    <dataValidation allowBlank="1" showInputMessage="1" showErrorMessage="1" prompt="初回申請時は入力不要です" sqref="G1:K1" xr:uid="{8D36A614-FB57-4620-83BA-8B1F6DD2C75B}"/>
  </dataValidations>
  <printOptions horizontalCentered="1"/>
  <pageMargins left="0.59055118110236227" right="0.59055118110236227" top="0.39370078740157483" bottom="0.39370078740157483" header="0.23622047244094491" footer="0.23622047244094491"/>
  <pageSetup paperSize="9" scale="87" fitToHeight="2" orientation="portrait" blackAndWhite="1" r:id="rId1"/>
  <headerFooter>
    <oddFooter xml:space="preserve">&amp;C&amp;P / &amp;N </oddFooter>
  </headerFooter>
  <rowBreaks count="1" manualBreakCount="1">
    <brk id="39"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L58"/>
  <sheetViews>
    <sheetView zoomScaleNormal="100" zoomScaleSheetLayoutView="100" workbookViewId="0">
      <selection activeCell="V59" sqref="V59"/>
    </sheetView>
  </sheetViews>
  <sheetFormatPr defaultColWidth="9" defaultRowHeight="12" x14ac:dyDescent="0.15"/>
  <cols>
    <col min="1" max="1" width="4.88671875" style="39" bestFit="1" customWidth="1"/>
    <col min="2" max="2" width="17.77734375" style="101" customWidth="1"/>
    <col min="3" max="3" width="3.6640625" style="38" customWidth="1"/>
    <col min="4" max="4" width="3.5546875" style="38" customWidth="1"/>
    <col min="5" max="5" width="14.77734375" style="38" customWidth="1"/>
    <col min="6" max="6" width="3.5546875" style="38" customWidth="1"/>
    <col min="7" max="7" width="14.77734375" style="38" customWidth="1"/>
    <col min="8" max="8" width="3.5546875" style="38" customWidth="1"/>
    <col min="9" max="9" width="14.77734375" style="38" customWidth="1"/>
    <col min="10" max="10" width="3.5546875" style="38" customWidth="1"/>
    <col min="11" max="11" width="14.77734375" style="38" customWidth="1"/>
    <col min="12" max="12" width="3.77734375" style="40" customWidth="1"/>
    <col min="13" max="13" width="2.6640625" style="38" customWidth="1"/>
    <col min="14" max="16384" width="9" style="38"/>
  </cols>
  <sheetData>
    <row r="1" spans="1:12" s="103" customFormat="1" ht="16.8" customHeight="1" thickBot="1" x14ac:dyDescent="0.25">
      <c r="A1" s="268"/>
      <c r="B1" s="268"/>
      <c r="C1" s="102"/>
      <c r="D1" s="102"/>
      <c r="E1" s="102"/>
      <c r="F1" s="102"/>
      <c r="G1" s="184" t="s">
        <v>133</v>
      </c>
      <c r="H1" s="271"/>
      <c r="I1" s="272"/>
      <c r="J1" s="272"/>
      <c r="K1" s="272"/>
      <c r="L1" s="272"/>
    </row>
    <row r="2" spans="1:12" s="103" customFormat="1" ht="16.8" customHeight="1" thickBot="1" x14ac:dyDescent="0.25">
      <c r="A2" s="102"/>
      <c r="B2" s="102"/>
      <c r="C2" s="102"/>
      <c r="D2" s="102"/>
      <c r="E2" s="102"/>
      <c r="F2" s="102"/>
      <c r="G2" s="269" t="s">
        <v>134</v>
      </c>
      <c r="H2" s="273" t="s">
        <v>196</v>
      </c>
      <c r="I2" s="274"/>
      <c r="J2" s="274"/>
      <c r="K2" s="274"/>
      <c r="L2" s="275"/>
    </row>
    <row r="3" spans="1:12" s="103" customFormat="1" ht="16.8" customHeight="1" thickBot="1" x14ac:dyDescent="0.25">
      <c r="A3" s="102"/>
      <c r="B3" s="102"/>
      <c r="C3" s="102"/>
      <c r="D3" s="102"/>
      <c r="E3" s="102"/>
      <c r="F3" s="102"/>
      <c r="G3" s="270"/>
      <c r="H3" s="276" t="s">
        <v>212</v>
      </c>
      <c r="I3" s="276"/>
      <c r="J3" s="276"/>
      <c r="K3" s="276"/>
      <c r="L3" s="277"/>
    </row>
    <row r="4" spans="1:12" s="103" customFormat="1" ht="16.8" customHeight="1" x14ac:dyDescent="0.2">
      <c r="A4" s="102"/>
      <c r="B4" s="102"/>
      <c r="C4" s="102"/>
      <c r="D4" s="102"/>
      <c r="E4" s="102"/>
      <c r="F4" s="102"/>
      <c r="G4" s="169"/>
      <c r="H4" s="168"/>
      <c r="I4" s="168"/>
      <c r="J4" s="168"/>
      <c r="K4" s="168"/>
      <c r="L4" s="168"/>
    </row>
    <row r="5" spans="1:12" s="78" customFormat="1" ht="16.8" customHeight="1" x14ac:dyDescent="0.2">
      <c r="C5" s="133"/>
      <c r="J5" s="81" t="s">
        <v>159</v>
      </c>
      <c r="K5" s="220"/>
      <c r="L5" s="220"/>
    </row>
    <row r="6" spans="1:12" ht="16.8" customHeight="1" x14ac:dyDescent="0.15"/>
    <row r="7" spans="1:12" ht="20.100000000000001" customHeight="1" x14ac:dyDescent="0.15">
      <c r="A7" s="248" t="s">
        <v>240</v>
      </c>
      <c r="B7" s="248"/>
      <c r="C7" s="248"/>
      <c r="D7" s="248"/>
      <c r="E7" s="248"/>
      <c r="F7" s="248"/>
      <c r="G7" s="248"/>
      <c r="H7" s="248"/>
      <c r="I7" s="248"/>
      <c r="J7" s="248"/>
      <c r="K7" s="248"/>
      <c r="L7" s="248"/>
    </row>
    <row r="8" spans="1:12" ht="9.9" customHeight="1" thickBot="1" x14ac:dyDescent="0.2"/>
    <row r="9" spans="1:12" ht="52.5" customHeight="1" x14ac:dyDescent="0.15">
      <c r="A9" s="41"/>
      <c r="B9" s="43" t="s">
        <v>12</v>
      </c>
      <c r="C9" s="42" t="s">
        <v>30</v>
      </c>
      <c r="D9" s="244" t="s">
        <v>31</v>
      </c>
      <c r="E9" s="245"/>
      <c r="F9" s="246" t="s">
        <v>32</v>
      </c>
      <c r="G9" s="245"/>
      <c r="H9" s="246" t="s">
        <v>33</v>
      </c>
      <c r="I9" s="245"/>
      <c r="J9" s="246" t="s">
        <v>34</v>
      </c>
      <c r="K9" s="255"/>
      <c r="L9" s="44" t="s">
        <v>35</v>
      </c>
    </row>
    <row r="10" spans="1:12" ht="31.95" customHeight="1" x14ac:dyDescent="0.15">
      <c r="A10" s="45" t="s">
        <v>36</v>
      </c>
      <c r="B10" s="62" t="s">
        <v>13</v>
      </c>
      <c r="C10" s="139">
        <v>2</v>
      </c>
      <c r="D10" s="140" t="s">
        <v>197</v>
      </c>
      <c r="E10" s="89" t="s">
        <v>14</v>
      </c>
      <c r="F10" s="145"/>
      <c r="G10" s="46" t="s">
        <v>15</v>
      </c>
      <c r="H10" s="145"/>
      <c r="I10" s="46" t="s">
        <v>16</v>
      </c>
      <c r="J10" s="145"/>
      <c r="K10" s="47"/>
      <c r="L10" s="99" t="str">
        <f>IF(COUNTIF(D10:K10,"〇")&gt;1,"E",IF(D10="〇",C10,IF(F10="〇",C10*3,IF(H10="〇",C10*5,IF(J10="〇",C10*8,"")))))</f>
        <v/>
      </c>
    </row>
    <row r="11" spans="1:12" ht="31.95" customHeight="1" x14ac:dyDescent="0.15">
      <c r="A11" s="48" t="s">
        <v>37</v>
      </c>
      <c r="B11" s="52" t="s">
        <v>97</v>
      </c>
      <c r="C11" s="141">
        <v>1</v>
      </c>
      <c r="D11" s="142"/>
      <c r="E11" s="97" t="s">
        <v>17</v>
      </c>
      <c r="F11" s="146"/>
      <c r="G11" s="51" t="s">
        <v>18</v>
      </c>
      <c r="H11" s="146"/>
      <c r="I11" s="85"/>
      <c r="J11" s="146"/>
      <c r="K11" s="55"/>
      <c r="L11" s="100" t="str">
        <f>IF(COUNTIF(D11:K11,"〇")&gt;1,"E",IF(D11="〇",C11,IF(F11="〇",C11*3,IF(H11="〇",C11*5,IF(J11="〇",C11*8,"")))))</f>
        <v/>
      </c>
    </row>
    <row r="12" spans="1:12" ht="35.1" customHeight="1" x14ac:dyDescent="0.15">
      <c r="A12" s="48" t="s">
        <v>38</v>
      </c>
      <c r="B12" s="52" t="s">
        <v>213</v>
      </c>
      <c r="C12" s="63">
        <v>1</v>
      </c>
      <c r="D12" s="142"/>
      <c r="E12" s="97" t="s">
        <v>105</v>
      </c>
      <c r="F12" s="146"/>
      <c r="G12" s="51" t="s">
        <v>103</v>
      </c>
      <c r="H12" s="146"/>
      <c r="I12" s="49" t="s">
        <v>104</v>
      </c>
      <c r="J12" s="146"/>
      <c r="K12" s="50"/>
      <c r="L12" s="100" t="str">
        <f t="shared" ref="L12:L26" si="0">IF(COUNTIF(D12:K12,"〇")&gt;1,"E",IF(D12="〇",C12,IF(F12="〇",C12*3,IF(H12="〇",C12*5,IF(J12="〇",C12*8,"")))))</f>
        <v/>
      </c>
    </row>
    <row r="13" spans="1:12" ht="41.4" customHeight="1" x14ac:dyDescent="0.15">
      <c r="A13" s="48" t="s">
        <v>214</v>
      </c>
      <c r="B13" s="52" t="s">
        <v>215</v>
      </c>
      <c r="C13" s="63">
        <v>10</v>
      </c>
      <c r="D13" s="142"/>
      <c r="E13" s="179" t="s">
        <v>217</v>
      </c>
      <c r="F13" s="180"/>
      <c r="G13" s="178" t="s">
        <v>218</v>
      </c>
      <c r="H13" s="180"/>
      <c r="I13" s="178" t="s">
        <v>219</v>
      </c>
      <c r="J13" s="146"/>
      <c r="K13" s="50"/>
      <c r="L13" s="100" t="str">
        <f t="shared" si="0"/>
        <v/>
      </c>
    </row>
    <row r="14" spans="1:12" ht="58.8" customHeight="1" x14ac:dyDescent="0.15">
      <c r="A14" s="48" t="s">
        <v>216</v>
      </c>
      <c r="B14" s="52" t="s">
        <v>215</v>
      </c>
      <c r="C14" s="63">
        <v>10</v>
      </c>
      <c r="D14" s="142"/>
      <c r="E14" s="181" t="s">
        <v>239</v>
      </c>
      <c r="F14" s="146"/>
      <c r="G14" s="85"/>
      <c r="H14" s="146"/>
      <c r="I14" s="85"/>
      <c r="J14" s="146"/>
      <c r="K14" s="50"/>
      <c r="L14" s="100" t="str">
        <f t="shared" si="0"/>
        <v/>
      </c>
    </row>
    <row r="15" spans="1:12" ht="31.95" customHeight="1" x14ac:dyDescent="0.15">
      <c r="A15" s="48" t="s">
        <v>220</v>
      </c>
      <c r="B15" s="52" t="s">
        <v>223</v>
      </c>
      <c r="C15" s="63">
        <v>3</v>
      </c>
      <c r="D15" s="142"/>
      <c r="E15" s="95" t="s">
        <v>224</v>
      </c>
      <c r="F15" s="146"/>
      <c r="G15" s="85"/>
      <c r="H15" s="146"/>
      <c r="I15" s="85"/>
      <c r="J15" s="146"/>
      <c r="K15" s="50"/>
      <c r="L15" s="100" t="str">
        <f t="shared" si="0"/>
        <v/>
      </c>
    </row>
    <row r="16" spans="1:12" ht="48" customHeight="1" x14ac:dyDescent="0.15">
      <c r="A16" s="48" t="s">
        <v>221</v>
      </c>
      <c r="B16" s="52" t="s">
        <v>39</v>
      </c>
      <c r="C16" s="63">
        <v>1</v>
      </c>
      <c r="D16" s="142"/>
      <c r="E16" s="95" t="s">
        <v>19</v>
      </c>
      <c r="F16" s="146"/>
      <c r="G16" s="51" t="s">
        <v>20</v>
      </c>
      <c r="H16" s="146"/>
      <c r="I16" s="37" t="s">
        <v>114</v>
      </c>
      <c r="J16" s="146" t="s">
        <v>197</v>
      </c>
      <c r="K16" s="50"/>
      <c r="L16" s="132" t="str">
        <f t="shared" si="0"/>
        <v/>
      </c>
    </row>
    <row r="17" spans="1:12" ht="48" customHeight="1" x14ac:dyDescent="0.15">
      <c r="A17" s="48" t="s">
        <v>222</v>
      </c>
      <c r="B17" s="36" t="s">
        <v>41</v>
      </c>
      <c r="C17" s="143">
        <v>2</v>
      </c>
      <c r="D17" s="142"/>
      <c r="E17" s="98" t="s">
        <v>109</v>
      </c>
      <c r="F17" s="146"/>
      <c r="G17" s="37" t="s">
        <v>115</v>
      </c>
      <c r="H17" s="146"/>
      <c r="I17" s="37" t="s">
        <v>116</v>
      </c>
      <c r="J17" s="146"/>
      <c r="K17" s="148" t="s">
        <v>209</v>
      </c>
      <c r="L17" s="132" t="str">
        <f t="shared" si="0"/>
        <v/>
      </c>
    </row>
    <row r="18" spans="1:12" ht="31.95" customHeight="1" x14ac:dyDescent="0.15">
      <c r="A18" s="48" t="s">
        <v>226</v>
      </c>
      <c r="B18" s="52" t="s">
        <v>107</v>
      </c>
      <c r="C18" s="63">
        <v>1</v>
      </c>
      <c r="D18" s="142"/>
      <c r="E18" s="95" t="s">
        <v>109</v>
      </c>
      <c r="F18" s="146"/>
      <c r="G18" s="49" t="s">
        <v>110</v>
      </c>
      <c r="H18" s="146"/>
      <c r="I18" s="49" t="s">
        <v>111</v>
      </c>
      <c r="J18" s="146"/>
      <c r="K18" s="50"/>
      <c r="L18" s="100" t="str">
        <f t="shared" si="0"/>
        <v/>
      </c>
    </row>
    <row r="19" spans="1:12" ht="42" customHeight="1" x14ac:dyDescent="0.15">
      <c r="A19" s="48" t="s">
        <v>225</v>
      </c>
      <c r="B19" s="52" t="s">
        <v>112</v>
      </c>
      <c r="C19" s="63">
        <v>2</v>
      </c>
      <c r="D19" s="142"/>
      <c r="E19" s="95" t="s">
        <v>21</v>
      </c>
      <c r="F19" s="146"/>
      <c r="G19" s="49" t="s">
        <v>22</v>
      </c>
      <c r="H19" s="146"/>
      <c r="I19" s="49" t="s">
        <v>23</v>
      </c>
      <c r="J19" s="146"/>
      <c r="K19" s="50"/>
      <c r="L19" s="100" t="str">
        <f t="shared" si="0"/>
        <v/>
      </c>
    </row>
    <row r="20" spans="1:12" ht="32.25" customHeight="1" x14ac:dyDescent="0.15">
      <c r="A20" s="53" t="s">
        <v>227</v>
      </c>
      <c r="B20" s="52" t="s">
        <v>98</v>
      </c>
      <c r="C20" s="141">
        <v>3</v>
      </c>
      <c r="D20" s="142"/>
      <c r="E20" s="97" t="s">
        <v>100</v>
      </c>
      <c r="F20" s="146"/>
      <c r="G20" s="54"/>
      <c r="H20" s="146"/>
      <c r="I20" s="54"/>
      <c r="J20" s="146"/>
      <c r="K20" s="55"/>
      <c r="L20" s="100" t="str">
        <f>IF(D20="","",D20*C20)</f>
        <v/>
      </c>
    </row>
    <row r="21" spans="1:12" ht="42" customHeight="1" x14ac:dyDescent="0.15">
      <c r="A21" s="48" t="s">
        <v>228</v>
      </c>
      <c r="B21" s="52" t="s">
        <v>229</v>
      </c>
      <c r="C21" s="63">
        <v>2</v>
      </c>
      <c r="D21" s="142"/>
      <c r="E21" s="95" t="s">
        <v>24</v>
      </c>
      <c r="F21" s="146"/>
      <c r="G21" s="49" t="s">
        <v>25</v>
      </c>
      <c r="H21" s="146"/>
      <c r="I21" s="49" t="s">
        <v>26</v>
      </c>
      <c r="J21" s="146"/>
      <c r="K21" s="50"/>
      <c r="L21" s="100" t="str">
        <f t="shared" si="0"/>
        <v/>
      </c>
    </row>
    <row r="22" spans="1:12" ht="31.95" customHeight="1" x14ac:dyDescent="0.15">
      <c r="A22" s="53" t="s">
        <v>233</v>
      </c>
      <c r="B22" s="52" t="s">
        <v>99</v>
      </c>
      <c r="C22" s="141">
        <v>5</v>
      </c>
      <c r="D22" s="142"/>
      <c r="E22" s="97" t="s">
        <v>100</v>
      </c>
      <c r="F22" s="146"/>
      <c r="G22" s="54"/>
      <c r="H22" s="146"/>
      <c r="I22" s="54"/>
      <c r="J22" s="146"/>
      <c r="K22" s="55"/>
      <c r="L22" s="100" t="str">
        <f>IF(D22="","",D22*C22)</f>
        <v/>
      </c>
    </row>
    <row r="23" spans="1:12" ht="31.95" customHeight="1" x14ac:dyDescent="0.15">
      <c r="A23" s="48" t="s">
        <v>50</v>
      </c>
      <c r="B23" s="52" t="s">
        <v>232</v>
      </c>
      <c r="C23" s="63">
        <v>2</v>
      </c>
      <c r="D23" s="142"/>
      <c r="E23" s="97" t="s">
        <v>231</v>
      </c>
      <c r="F23" s="146"/>
      <c r="G23" s="49" t="s">
        <v>230</v>
      </c>
      <c r="H23" s="146"/>
      <c r="I23" s="56"/>
      <c r="J23" s="146"/>
      <c r="K23" s="50"/>
      <c r="L23" s="100" t="str">
        <f t="shared" si="0"/>
        <v/>
      </c>
    </row>
    <row r="24" spans="1:12" ht="52.8" customHeight="1" x14ac:dyDescent="0.15">
      <c r="A24" s="48" t="s">
        <v>234</v>
      </c>
      <c r="B24" s="52" t="s">
        <v>235</v>
      </c>
      <c r="C24" s="63">
        <v>5</v>
      </c>
      <c r="D24" s="142"/>
      <c r="E24" s="97" t="s">
        <v>236</v>
      </c>
      <c r="F24" s="146"/>
      <c r="G24" s="49" t="s">
        <v>237</v>
      </c>
      <c r="H24" s="146"/>
      <c r="I24" s="49" t="s">
        <v>238</v>
      </c>
      <c r="J24" s="146"/>
      <c r="K24" s="50"/>
      <c r="L24" s="100" t="str">
        <f t="shared" ref="L24" si="1">IF(COUNTIF(D24:K24,"〇")&gt;1,"E",IF(D24="〇",C24,IF(F24="〇",C24*3,IF(H24="〇",C24*5,IF(J24="〇",C24*8,"")))))</f>
        <v/>
      </c>
    </row>
    <row r="25" spans="1:12" ht="31.95" customHeight="1" x14ac:dyDescent="0.15">
      <c r="A25" s="53" t="s">
        <v>108</v>
      </c>
      <c r="B25" s="52" t="s">
        <v>101</v>
      </c>
      <c r="C25" s="141">
        <v>7</v>
      </c>
      <c r="D25" s="142"/>
      <c r="E25" s="97" t="s">
        <v>24</v>
      </c>
      <c r="F25" s="146"/>
      <c r="G25" s="54"/>
      <c r="H25" s="146"/>
      <c r="I25" s="54"/>
      <c r="J25" s="146"/>
      <c r="K25" s="55"/>
      <c r="L25" s="100" t="str">
        <f t="shared" si="0"/>
        <v/>
      </c>
    </row>
    <row r="26" spans="1:12" ht="31.5" customHeight="1" x14ac:dyDescent="0.15">
      <c r="A26" s="48" t="s">
        <v>51</v>
      </c>
      <c r="B26" s="57" t="s">
        <v>106</v>
      </c>
      <c r="C26" s="144">
        <v>5</v>
      </c>
      <c r="D26" s="142"/>
      <c r="E26" s="96" t="s">
        <v>27</v>
      </c>
      <c r="F26" s="147"/>
      <c r="G26" s="58" t="s">
        <v>28</v>
      </c>
      <c r="H26" s="147"/>
      <c r="I26" s="58" t="s">
        <v>29</v>
      </c>
      <c r="J26" s="147"/>
      <c r="K26" s="59"/>
      <c r="L26" s="100" t="str">
        <f t="shared" si="0"/>
        <v/>
      </c>
    </row>
    <row r="27" spans="1:12" ht="24.75" customHeight="1" x14ac:dyDescent="0.15">
      <c r="A27" s="249" t="s">
        <v>135</v>
      </c>
      <c r="B27" s="250"/>
      <c r="C27" s="251"/>
      <c r="D27" s="262" t="s">
        <v>113</v>
      </c>
      <c r="E27" s="263"/>
      <c r="F27" s="263"/>
      <c r="G27" s="263"/>
      <c r="H27" s="263"/>
      <c r="I27" s="263"/>
      <c r="J27" s="263"/>
      <c r="K27" s="264"/>
      <c r="L27" s="60">
        <f>SUM(L10:L24)</f>
        <v>0</v>
      </c>
    </row>
    <row r="28" spans="1:12" ht="20.100000000000001" customHeight="1" thickBot="1" x14ac:dyDescent="0.2">
      <c r="A28" s="252"/>
      <c r="B28" s="253"/>
      <c r="C28" s="254"/>
      <c r="D28" s="265" t="s">
        <v>117</v>
      </c>
      <c r="E28" s="266"/>
      <c r="F28" s="266"/>
      <c r="G28" s="266"/>
      <c r="H28" s="266"/>
      <c r="I28" s="266"/>
      <c r="J28" s="266"/>
      <c r="K28" s="267"/>
      <c r="L28" s="61">
        <f>SUM(L25:L26)</f>
        <v>0</v>
      </c>
    </row>
    <row r="29" spans="1:12" ht="20.100000000000001" customHeight="1" x14ac:dyDescent="0.15">
      <c r="B29" s="65"/>
      <c r="C29" s="39"/>
      <c r="D29" s="39"/>
      <c r="E29" s="73"/>
      <c r="F29" s="39"/>
      <c r="G29" s="73"/>
      <c r="H29" s="39"/>
      <c r="I29" s="73"/>
      <c r="J29" s="39"/>
      <c r="K29" s="73"/>
      <c r="L29" s="74"/>
    </row>
    <row r="31" spans="1:12" ht="20.100000000000001" customHeight="1" x14ac:dyDescent="0.15">
      <c r="A31" s="248" t="s">
        <v>171</v>
      </c>
      <c r="B31" s="248"/>
      <c r="C31" s="248"/>
      <c r="D31" s="248"/>
      <c r="E31" s="248"/>
      <c r="F31" s="248"/>
      <c r="G31" s="248"/>
      <c r="H31" s="248"/>
      <c r="I31" s="248"/>
      <c r="J31" s="248"/>
      <c r="K31" s="125"/>
    </row>
    <row r="32" spans="1:12" ht="9.9" customHeight="1" thickBot="1" x14ac:dyDescent="0.2"/>
    <row r="33" spans="1:11" ht="52.5" customHeight="1" x14ac:dyDescent="0.15">
      <c r="A33" s="41"/>
      <c r="B33" s="43" t="s">
        <v>12</v>
      </c>
      <c r="C33" s="42" t="s">
        <v>30</v>
      </c>
      <c r="D33" s="244" t="s">
        <v>31</v>
      </c>
      <c r="E33" s="245"/>
      <c r="F33" s="256" t="s">
        <v>48</v>
      </c>
      <c r="G33" s="257"/>
      <c r="H33" s="256" t="s">
        <v>49</v>
      </c>
      <c r="I33" s="258"/>
      <c r="J33" s="121" t="s">
        <v>35</v>
      </c>
      <c r="K33" s="119"/>
    </row>
    <row r="34" spans="1:11" ht="31.95" customHeight="1" x14ac:dyDescent="0.15">
      <c r="A34" s="45" t="s">
        <v>127</v>
      </c>
      <c r="B34" s="62" t="s">
        <v>52</v>
      </c>
      <c r="C34" s="139">
        <v>3</v>
      </c>
      <c r="D34" s="142" t="s">
        <v>197</v>
      </c>
      <c r="E34" s="91" t="s">
        <v>174</v>
      </c>
      <c r="F34" s="149"/>
      <c r="G34" s="128"/>
      <c r="H34" s="150"/>
      <c r="I34" s="129"/>
      <c r="J34" s="126" t="str">
        <f>IF(COUNTIF(D34:I34,"〇")&gt;1,"E",IF(D34="〇",C34*1,IF(F34="〇",C34*2,IF(H34="〇",C34*3,""))))</f>
        <v/>
      </c>
      <c r="K34" s="120"/>
    </row>
    <row r="35" spans="1:11" ht="31.95" customHeight="1" x14ac:dyDescent="0.15">
      <c r="A35" s="48" t="s">
        <v>72</v>
      </c>
      <c r="B35" s="52" t="s">
        <v>42</v>
      </c>
      <c r="C35" s="63">
        <v>1</v>
      </c>
      <c r="D35" s="142"/>
      <c r="E35" s="92" t="s">
        <v>44</v>
      </c>
      <c r="F35" s="146"/>
      <c r="G35" s="49" t="s">
        <v>46</v>
      </c>
      <c r="H35" s="146"/>
      <c r="I35" s="66" t="s">
        <v>45</v>
      </c>
      <c r="J35" s="100" t="str">
        <f>IF(COUNTIF(D35:I35,"〇")&gt;1,"E",IF(D35="〇",C35*1,IF(F35="〇",C35*2,IF(H35="〇",C35*3,""))))</f>
        <v/>
      </c>
      <c r="K35" s="120"/>
    </row>
    <row r="36" spans="1:11" ht="31.95" customHeight="1" x14ac:dyDescent="0.15">
      <c r="A36" s="64" t="s">
        <v>128</v>
      </c>
      <c r="B36" s="57" t="s">
        <v>74</v>
      </c>
      <c r="C36" s="144">
        <v>1</v>
      </c>
      <c r="D36" s="142"/>
      <c r="E36" s="93" t="s">
        <v>47</v>
      </c>
      <c r="F36" s="151"/>
      <c r="G36" s="130"/>
      <c r="H36" s="151"/>
      <c r="I36" s="131"/>
      <c r="J36" s="127" t="str">
        <f>IF(COUNTIF(D36:I36,"〇")&gt;1,"E",IF(D36="〇",C36*1,IF(F36="〇",C36*2,IF(H36="〇",C36*3,""))))</f>
        <v/>
      </c>
      <c r="K36" s="120"/>
    </row>
    <row r="37" spans="1:11" ht="24.75" customHeight="1" thickBot="1" x14ac:dyDescent="0.2">
      <c r="A37" s="238" t="s">
        <v>135</v>
      </c>
      <c r="B37" s="239"/>
      <c r="C37" s="240"/>
      <c r="D37" s="259" t="s">
        <v>43</v>
      </c>
      <c r="E37" s="260"/>
      <c r="F37" s="260"/>
      <c r="G37" s="260"/>
      <c r="H37" s="260"/>
      <c r="I37" s="261"/>
      <c r="J37" s="122">
        <f>SUM(J34:J36)</f>
        <v>0</v>
      </c>
      <c r="K37" s="40"/>
    </row>
    <row r="38" spans="1:11" ht="24.75" customHeight="1" x14ac:dyDescent="0.15">
      <c r="B38" s="65"/>
      <c r="C38" s="39"/>
      <c r="D38" s="39"/>
      <c r="E38" s="39"/>
      <c r="F38" s="39"/>
      <c r="G38" s="39"/>
      <c r="H38" s="39"/>
      <c r="I38" s="39"/>
      <c r="J38" s="39"/>
    </row>
    <row r="40" spans="1:11" ht="20.100000000000001" customHeight="1" x14ac:dyDescent="0.15">
      <c r="A40" s="248" t="s">
        <v>172</v>
      </c>
      <c r="B40" s="248"/>
      <c r="C40" s="248"/>
      <c r="D40" s="248"/>
      <c r="E40" s="248"/>
      <c r="F40" s="248"/>
      <c r="G40" s="248"/>
      <c r="H40" s="248"/>
      <c r="I40" s="248"/>
      <c r="J40" s="248"/>
      <c r="K40" s="125"/>
    </row>
    <row r="41" spans="1:11" ht="9.9" customHeight="1" thickBot="1" x14ac:dyDescent="0.2"/>
    <row r="42" spans="1:11" ht="52.5" customHeight="1" x14ac:dyDescent="0.15">
      <c r="A42" s="41"/>
      <c r="B42" s="43" t="s">
        <v>12</v>
      </c>
      <c r="C42" s="42" t="s">
        <v>67</v>
      </c>
      <c r="D42" s="244" t="s">
        <v>68</v>
      </c>
      <c r="E42" s="245"/>
      <c r="F42" s="246" t="s">
        <v>69</v>
      </c>
      <c r="G42" s="245"/>
      <c r="H42" s="246" t="s">
        <v>70</v>
      </c>
      <c r="I42" s="247"/>
      <c r="J42" s="121" t="s">
        <v>210</v>
      </c>
      <c r="K42" s="119"/>
    </row>
    <row r="43" spans="1:11" ht="31.95" customHeight="1" x14ac:dyDescent="0.15">
      <c r="A43" s="45" t="s">
        <v>184</v>
      </c>
      <c r="B43" s="62" t="s">
        <v>71</v>
      </c>
      <c r="C43" s="139">
        <v>3</v>
      </c>
      <c r="D43" s="142"/>
      <c r="E43" s="107" t="s">
        <v>174</v>
      </c>
      <c r="F43" s="152"/>
      <c r="G43" s="104"/>
      <c r="H43" s="152"/>
      <c r="I43" s="105"/>
      <c r="J43" s="100" t="str">
        <f>IF(COUNTIF(D43:I43,"〇")&gt;1,"E",IF(D43="〇",C43*1,IF(F43="〇",C43*2,IF(H43="〇",C43*3,""))))</f>
        <v/>
      </c>
      <c r="K43" s="120"/>
    </row>
    <row r="44" spans="1:11" ht="31.95" customHeight="1" x14ac:dyDescent="0.15">
      <c r="A44" s="48" t="s">
        <v>185</v>
      </c>
      <c r="B44" s="52" t="s">
        <v>42</v>
      </c>
      <c r="C44" s="63">
        <v>1</v>
      </c>
      <c r="D44" s="142"/>
      <c r="E44" s="95" t="s">
        <v>44</v>
      </c>
      <c r="F44" s="146"/>
      <c r="G44" s="49" t="s">
        <v>46</v>
      </c>
      <c r="H44" s="146"/>
      <c r="I44" s="66" t="s">
        <v>45</v>
      </c>
      <c r="J44" s="100" t="str">
        <f>IF(COUNTIF(D44:I44,"〇")&gt;1,"E",IF(D44="〇",C44*1,IF(F44="〇",C44*2,IF(H44="〇",C44*3,""))))</f>
        <v/>
      </c>
      <c r="K44" s="120"/>
    </row>
    <row r="45" spans="1:11" ht="31.95" customHeight="1" x14ac:dyDescent="0.15">
      <c r="A45" s="67" t="s">
        <v>186</v>
      </c>
      <c r="B45" s="68" t="s">
        <v>73</v>
      </c>
      <c r="C45" s="153">
        <v>1</v>
      </c>
      <c r="D45" s="142"/>
      <c r="E45" s="95" t="s">
        <v>47</v>
      </c>
      <c r="F45" s="146"/>
      <c r="G45" s="56"/>
      <c r="H45" s="146"/>
      <c r="I45" s="50"/>
      <c r="J45" s="100" t="str">
        <f>IF(COUNTIF(D45:I45,"〇")&gt;1,"E",IF(D45="〇",C45*1,IF(F45="〇",C45*2,IF(H45="〇",C45*3,""))))</f>
        <v/>
      </c>
      <c r="K45" s="120"/>
    </row>
    <row r="46" spans="1:11" ht="31.95" customHeight="1" thickBot="1" x14ac:dyDescent="0.2">
      <c r="A46" s="138" t="s">
        <v>187</v>
      </c>
      <c r="B46" s="69" t="s">
        <v>74</v>
      </c>
      <c r="C46" s="154">
        <v>1</v>
      </c>
      <c r="D46" s="142"/>
      <c r="E46" s="90" t="s">
        <v>47</v>
      </c>
      <c r="F46" s="155"/>
      <c r="G46" s="70"/>
      <c r="H46" s="155"/>
      <c r="I46" s="71"/>
      <c r="J46" s="100" t="str">
        <f>IF(COUNTIF(D46:I46,"〇")&gt;1,"E",IF(D46="〇",C46*1,IF(F46="〇",C46*2,IF(H46="〇",C46*3,""))))</f>
        <v/>
      </c>
      <c r="K46" s="120"/>
    </row>
    <row r="47" spans="1:11" ht="24.75" customHeight="1" thickBot="1" x14ac:dyDescent="0.2">
      <c r="A47" s="238" t="s">
        <v>135</v>
      </c>
      <c r="B47" s="239"/>
      <c r="C47" s="240"/>
      <c r="D47" s="241" t="s">
        <v>43</v>
      </c>
      <c r="E47" s="242"/>
      <c r="F47" s="242"/>
      <c r="G47" s="242"/>
      <c r="H47" s="242"/>
      <c r="I47" s="242"/>
      <c r="J47" s="123">
        <f>SUM(J43:J46)</f>
        <v>0</v>
      </c>
      <c r="K47" s="40"/>
    </row>
    <row r="48" spans="1:11" ht="24.75" customHeight="1" x14ac:dyDescent="0.15">
      <c r="B48" s="65"/>
      <c r="C48" s="39"/>
      <c r="D48" s="39"/>
      <c r="E48" s="39"/>
      <c r="F48" s="39"/>
      <c r="G48" s="39"/>
      <c r="H48" s="39"/>
      <c r="I48" s="39"/>
      <c r="J48" s="39"/>
    </row>
    <row r="50" spans="1:11" ht="20.100000000000001" customHeight="1" x14ac:dyDescent="0.15">
      <c r="A50" s="248" t="s">
        <v>173</v>
      </c>
      <c r="B50" s="248"/>
      <c r="C50" s="248"/>
      <c r="D50" s="248"/>
      <c r="E50" s="248"/>
      <c r="F50" s="248"/>
      <c r="G50" s="248"/>
      <c r="H50" s="248"/>
      <c r="I50" s="248"/>
      <c r="J50" s="248"/>
      <c r="K50" s="125"/>
    </row>
    <row r="51" spans="1:11" ht="9.9" customHeight="1" thickBot="1" x14ac:dyDescent="0.2"/>
    <row r="52" spans="1:11" ht="52.5" customHeight="1" x14ac:dyDescent="0.15">
      <c r="A52" s="41"/>
      <c r="B52" s="43" t="s">
        <v>12</v>
      </c>
      <c r="C52" s="42" t="s">
        <v>75</v>
      </c>
      <c r="D52" s="244" t="s">
        <v>76</v>
      </c>
      <c r="E52" s="245"/>
      <c r="F52" s="246" t="s">
        <v>77</v>
      </c>
      <c r="G52" s="245"/>
      <c r="H52" s="246" t="s">
        <v>78</v>
      </c>
      <c r="I52" s="247"/>
      <c r="J52" s="121" t="s">
        <v>79</v>
      </c>
      <c r="K52" s="119"/>
    </row>
    <row r="53" spans="1:11" ht="31.95" customHeight="1" x14ac:dyDescent="0.15">
      <c r="A53" s="45" t="s">
        <v>129</v>
      </c>
      <c r="B53" s="62" t="s">
        <v>80</v>
      </c>
      <c r="C53" s="139">
        <v>3</v>
      </c>
      <c r="D53" s="142"/>
      <c r="E53" s="107" t="s">
        <v>174</v>
      </c>
      <c r="F53" s="149"/>
      <c r="G53" s="108"/>
      <c r="H53" s="149"/>
      <c r="I53" s="106"/>
      <c r="J53" s="126" t="str">
        <f>IF(COUNTIF(D53:I53,"〇")&gt;1,"E",IF(D53="〇",C53*1,IF(F53="〇",C53*2,IF(H53="〇",C53*3,""))))</f>
        <v/>
      </c>
      <c r="K53" s="120"/>
    </row>
    <row r="54" spans="1:11" ht="31.95" customHeight="1" x14ac:dyDescent="0.15">
      <c r="A54" s="48" t="s">
        <v>130</v>
      </c>
      <c r="B54" s="52" t="s">
        <v>42</v>
      </c>
      <c r="C54" s="63">
        <v>1</v>
      </c>
      <c r="D54" s="142"/>
      <c r="E54" s="39" t="s">
        <v>44</v>
      </c>
      <c r="F54" s="146"/>
      <c r="G54" s="95" t="s">
        <v>46</v>
      </c>
      <c r="H54" s="146"/>
      <c r="I54" s="63" t="s">
        <v>45</v>
      </c>
      <c r="J54" s="100" t="str">
        <f>IF(COUNTIF(D54:I54,"〇")&gt;1,"E",IF(D54="〇",C54*1,IF(F54="〇",C54*2,IF(H54="〇",C54*3,""))))</f>
        <v/>
      </c>
      <c r="K54" s="120"/>
    </row>
    <row r="55" spans="1:11" ht="31.95" customHeight="1" thickBot="1" x14ac:dyDescent="0.2">
      <c r="A55" s="138" t="s">
        <v>131</v>
      </c>
      <c r="B55" s="69" t="s">
        <v>73</v>
      </c>
      <c r="C55" s="154">
        <v>2</v>
      </c>
      <c r="D55" s="142"/>
      <c r="E55" s="90" t="s">
        <v>47</v>
      </c>
      <c r="F55" s="151"/>
      <c r="G55" s="94"/>
      <c r="H55" s="151"/>
      <c r="I55" s="72"/>
      <c r="J55" s="127" t="str">
        <f>IF(COUNTIF(D55:I55,"〇")&gt;1,"E",IF(D55="〇",C55*1,IF(F55="〇",C55*2,IF(H55="〇",C55*3,""))))</f>
        <v/>
      </c>
      <c r="K55" s="120"/>
    </row>
    <row r="56" spans="1:11" ht="24.75" customHeight="1" thickBot="1" x14ac:dyDescent="0.2">
      <c r="A56" s="238" t="s">
        <v>135</v>
      </c>
      <c r="B56" s="239"/>
      <c r="C56" s="240"/>
      <c r="D56" s="241" t="s">
        <v>43</v>
      </c>
      <c r="E56" s="242"/>
      <c r="F56" s="242"/>
      <c r="G56" s="242"/>
      <c r="H56" s="242"/>
      <c r="I56" s="243"/>
      <c r="J56" s="124">
        <f>SUM(J53:J55)</f>
        <v>0</v>
      </c>
      <c r="K56" s="40"/>
    </row>
    <row r="58" spans="1:11" ht="12.75" customHeight="1" x14ac:dyDescent="0.15">
      <c r="G58" s="237"/>
      <c r="H58" s="237"/>
      <c r="I58" s="237"/>
      <c r="J58" s="237"/>
      <c r="K58" s="237"/>
    </row>
  </sheetData>
  <sheetProtection algorithmName="SHA-512" hashValue="gVOjxaZRvA2G/dIe9+mxznzdJdKKnju4duWBPHX6OiDnbq8ZoXLle1FWMsLm7cIITom/WeqfMBE/5tAsuJRR9w==" saltValue="HS/VKyCjHIUyWgICE4RvvA==" spinCount="100000" sheet="1" objects="1" scenarios="1"/>
  <mergeCells count="33">
    <mergeCell ref="K5:L5"/>
    <mergeCell ref="A1:B1"/>
    <mergeCell ref="G2:G3"/>
    <mergeCell ref="H1:L1"/>
    <mergeCell ref="H2:L2"/>
    <mergeCell ref="H3:L3"/>
    <mergeCell ref="A40:J40"/>
    <mergeCell ref="A7:L7"/>
    <mergeCell ref="A27:C28"/>
    <mergeCell ref="A37:C37"/>
    <mergeCell ref="D9:E9"/>
    <mergeCell ref="F9:G9"/>
    <mergeCell ref="H9:I9"/>
    <mergeCell ref="J9:K9"/>
    <mergeCell ref="D33:E33"/>
    <mergeCell ref="F33:G33"/>
    <mergeCell ref="H33:I33"/>
    <mergeCell ref="D37:I37"/>
    <mergeCell ref="A31:J31"/>
    <mergeCell ref="D27:K27"/>
    <mergeCell ref="D28:K28"/>
    <mergeCell ref="A50:J50"/>
    <mergeCell ref="A47:C47"/>
    <mergeCell ref="D42:E42"/>
    <mergeCell ref="F42:G42"/>
    <mergeCell ref="H42:I42"/>
    <mergeCell ref="D47:I47"/>
    <mergeCell ref="G58:K58"/>
    <mergeCell ref="A56:C56"/>
    <mergeCell ref="D56:I56"/>
    <mergeCell ref="D52:E52"/>
    <mergeCell ref="F52:G52"/>
    <mergeCell ref="H52:I52"/>
  </mergeCells>
  <phoneticPr fontId="2"/>
  <dataValidations count="6">
    <dataValidation type="list" allowBlank="1" showInputMessage="1" showErrorMessage="1" sqref="H54 D34:D36 H35 F35 D43:D46 F43:F46 H43:H46 D53:D55 F54 J10:J15 D10:D19 D21 J18:J26 H10:H26 F10:F26 D23:D26" xr:uid="{00000000-0002-0000-0200-000000000000}">
      <formula1>"〇,　"</formula1>
    </dataValidation>
    <dataValidation allowBlank="1" showInputMessage="1" showErrorMessage="1" prompt="例_x000a_73～96週：3×11＝33_x000a_97～120週：3×14＝42" sqref="L16" xr:uid="{00000000-0002-0000-0200-000001000000}"/>
    <dataValidation type="list" allowBlank="1" showInputMessage="1" showErrorMessage="1" prompt="73週以上の場合、ポイント数は直接入力してください。" sqref="J16" xr:uid="{00000000-0002-0000-0200-000002000000}">
      <formula1>"〇,　"</formula1>
    </dataValidation>
    <dataValidation type="list" allowBlank="1" showInputMessage="1" showErrorMessage="1" prompt="30回以上の場合、ポイント数は直接入力してください。" sqref="J17" xr:uid="{00000000-0002-0000-0200-000003000000}">
      <formula1>"〇,　"</formula1>
    </dataValidation>
    <dataValidation allowBlank="1" showInputMessage="1" showErrorMessage="1" prompt="例_x000a_30～39回：2×11＝22_x000a_40～49回：2×14＝28" sqref="L17" xr:uid="{00000000-0002-0000-0200-000004000000}"/>
    <dataValidation allowBlank="1" showInputMessage="1" showErrorMessage="1" prompt="回数（整数）を入力してください。" sqref="D20 D22" xr:uid="{00000000-0002-0000-0200-000005000000}"/>
  </dataValidations>
  <printOptions horizontalCentered="1"/>
  <pageMargins left="0.39370078740157483" right="0.39370078740157483" top="0.39370078740157483" bottom="0.39370078740157483" header="0.39370078740157483" footer="0.19685039370078741"/>
  <pageSetup paperSize="9" scale="94" fitToHeight="2" orientation="portrait" blackAndWhite="1" r:id="rId1"/>
  <headerFooter alignWithMargins="0">
    <oddFooter>&amp;C&amp;P</oddFooter>
  </headerFooter>
  <rowBreaks count="1" manualBreakCount="1">
    <brk id="28" max="1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0"/>
  <sheetViews>
    <sheetView zoomScaleNormal="100" workbookViewId="0">
      <selection activeCell="F6" sqref="F6"/>
    </sheetView>
  </sheetViews>
  <sheetFormatPr defaultRowHeight="13.2" x14ac:dyDescent="0.2"/>
  <cols>
    <col min="1" max="1" width="2.88671875" customWidth="1"/>
    <col min="2" max="2" width="18.77734375" customWidth="1"/>
    <col min="3" max="3" width="35.77734375" customWidth="1"/>
    <col min="4" max="8" width="8.77734375" customWidth="1"/>
  </cols>
  <sheetData>
    <row r="1" spans="1:8" ht="13.8" customHeight="1" x14ac:dyDescent="0.2">
      <c r="D1" s="156" t="s">
        <v>56</v>
      </c>
      <c r="E1" s="282"/>
      <c r="F1" s="282"/>
      <c r="G1" s="282"/>
      <c r="H1" s="283"/>
    </row>
    <row r="2" spans="1:8" ht="13.8" customHeight="1" x14ac:dyDescent="0.2">
      <c r="D2" s="284" t="s">
        <v>6</v>
      </c>
      <c r="E2" s="286" t="s">
        <v>57</v>
      </c>
      <c r="F2" s="287"/>
      <c r="G2" s="287"/>
      <c r="H2" s="288"/>
    </row>
    <row r="3" spans="1:8" ht="13.8" customHeight="1" x14ac:dyDescent="0.2">
      <c r="D3" s="285"/>
      <c r="E3" s="289" t="s">
        <v>212</v>
      </c>
      <c r="F3" s="290"/>
      <c r="G3" s="290"/>
      <c r="H3" s="291"/>
    </row>
    <row r="5" spans="1:8" ht="28.2" customHeight="1" x14ac:dyDescent="0.2">
      <c r="A5" s="248" t="s">
        <v>189</v>
      </c>
      <c r="B5" s="248"/>
      <c r="C5" s="248"/>
      <c r="D5" s="248"/>
      <c r="E5" s="248"/>
      <c r="F5" s="248"/>
      <c r="G5" s="248"/>
      <c r="H5" s="248"/>
    </row>
    <row r="6" spans="1:8" ht="19.8" customHeight="1" x14ac:dyDescent="0.2">
      <c r="A6" s="134"/>
      <c r="B6" s="134"/>
      <c r="C6" s="134"/>
      <c r="D6" s="134"/>
      <c r="F6" s="81" t="s">
        <v>159</v>
      </c>
      <c r="G6" s="292"/>
      <c r="H6" s="292"/>
    </row>
    <row r="7" spans="1:8" ht="22.2" customHeight="1" x14ac:dyDescent="0.2">
      <c r="A7" s="278" t="s">
        <v>190</v>
      </c>
      <c r="B7" s="278"/>
      <c r="C7" s="134"/>
      <c r="D7" s="134"/>
      <c r="E7" s="134"/>
      <c r="F7" s="134"/>
      <c r="G7" s="134"/>
      <c r="H7" s="134"/>
    </row>
    <row r="8" spans="1:8" ht="19.95" customHeight="1" x14ac:dyDescent="0.2">
      <c r="A8" s="170"/>
      <c r="B8" s="171" t="s">
        <v>192</v>
      </c>
      <c r="C8" s="279" t="s">
        <v>132</v>
      </c>
      <c r="D8" s="279"/>
      <c r="E8" s="279"/>
      <c r="F8" s="279"/>
      <c r="G8" s="279"/>
      <c r="H8" s="279"/>
    </row>
    <row r="9" spans="1:8" ht="34.950000000000003" customHeight="1" x14ac:dyDescent="0.2">
      <c r="A9" s="171" t="s">
        <v>36</v>
      </c>
      <c r="B9" s="172" t="s">
        <v>13</v>
      </c>
      <c r="C9" s="280"/>
      <c r="D9" s="280"/>
      <c r="E9" s="280"/>
      <c r="F9" s="280"/>
      <c r="G9" s="280"/>
      <c r="H9" s="280"/>
    </row>
    <row r="10" spans="1:8" ht="34.950000000000003" customHeight="1" x14ac:dyDescent="0.2">
      <c r="A10" s="171" t="s">
        <v>222</v>
      </c>
      <c r="B10" s="173" t="s">
        <v>41</v>
      </c>
      <c r="C10" s="281"/>
      <c r="D10" s="281"/>
      <c r="E10" s="281"/>
      <c r="F10" s="281"/>
      <c r="G10" s="281"/>
      <c r="H10" s="281"/>
    </row>
    <row r="11" spans="1:8" ht="34.799999999999997" customHeight="1" x14ac:dyDescent="0.2">
      <c r="A11" s="171" t="s">
        <v>226</v>
      </c>
      <c r="B11" s="172" t="s">
        <v>107</v>
      </c>
      <c r="C11" s="293"/>
      <c r="D11" s="293"/>
      <c r="E11" s="293"/>
      <c r="F11" s="293"/>
      <c r="G11" s="293"/>
      <c r="H11" s="293"/>
    </row>
    <row r="12" spans="1:8" ht="34.950000000000003" customHeight="1" x14ac:dyDescent="0.2">
      <c r="A12" s="171" t="s">
        <v>225</v>
      </c>
      <c r="B12" s="172" t="s">
        <v>112</v>
      </c>
      <c r="C12" s="281"/>
      <c r="D12" s="281"/>
      <c r="E12" s="281"/>
      <c r="F12" s="281"/>
      <c r="G12" s="281"/>
      <c r="H12" s="281"/>
    </row>
    <row r="13" spans="1:8" ht="34.950000000000003" customHeight="1" x14ac:dyDescent="0.2">
      <c r="A13" s="171" t="s">
        <v>227</v>
      </c>
      <c r="B13" s="172" t="s">
        <v>98</v>
      </c>
      <c r="C13" s="281"/>
      <c r="D13" s="281"/>
      <c r="E13" s="281"/>
      <c r="F13" s="281"/>
      <c r="G13" s="281"/>
      <c r="H13" s="281"/>
    </row>
    <row r="14" spans="1:8" ht="34.950000000000003" customHeight="1" x14ac:dyDescent="0.2">
      <c r="A14" s="171" t="s">
        <v>228</v>
      </c>
      <c r="B14" s="172" t="s">
        <v>229</v>
      </c>
      <c r="C14" s="281"/>
      <c r="D14" s="281"/>
      <c r="E14" s="281"/>
      <c r="F14" s="281"/>
      <c r="G14" s="281"/>
      <c r="H14" s="281"/>
    </row>
    <row r="15" spans="1:8" ht="34.950000000000003" customHeight="1" x14ac:dyDescent="0.2">
      <c r="A15" s="171" t="s">
        <v>233</v>
      </c>
      <c r="B15" s="172" t="s">
        <v>99</v>
      </c>
      <c r="C15" s="281"/>
      <c r="D15" s="281"/>
      <c r="E15" s="281"/>
      <c r="F15" s="281"/>
      <c r="G15" s="281"/>
      <c r="H15" s="281"/>
    </row>
    <row r="16" spans="1:8" ht="34.950000000000003" customHeight="1" x14ac:dyDescent="0.2">
      <c r="A16" s="171" t="s">
        <v>234</v>
      </c>
      <c r="B16" s="183" t="s">
        <v>235</v>
      </c>
      <c r="C16" s="281"/>
      <c r="D16" s="281"/>
      <c r="E16" s="281"/>
      <c r="F16" s="281"/>
      <c r="G16" s="281"/>
      <c r="H16" s="281"/>
    </row>
    <row r="18" spans="1:8" ht="22.2" customHeight="1" x14ac:dyDescent="0.2">
      <c r="A18" s="278" t="s">
        <v>191</v>
      </c>
      <c r="B18" s="278"/>
      <c r="C18" s="134"/>
      <c r="D18" s="134"/>
      <c r="E18" s="134"/>
      <c r="F18" s="134"/>
      <c r="G18" s="134"/>
      <c r="H18" s="134"/>
    </row>
    <row r="19" spans="1:8" ht="19.95" customHeight="1" x14ac:dyDescent="0.2">
      <c r="A19" s="170"/>
      <c r="B19" s="171" t="s">
        <v>192</v>
      </c>
      <c r="C19" s="279" t="s">
        <v>132</v>
      </c>
      <c r="D19" s="279"/>
      <c r="E19" s="279"/>
      <c r="F19" s="279"/>
      <c r="G19" s="279"/>
      <c r="H19" s="279"/>
    </row>
    <row r="20" spans="1:8" ht="34.950000000000003" customHeight="1" x14ac:dyDescent="0.2">
      <c r="A20" s="171" t="s">
        <v>72</v>
      </c>
      <c r="B20" s="172" t="s">
        <v>42</v>
      </c>
      <c r="C20" s="281"/>
      <c r="D20" s="281"/>
      <c r="E20" s="281"/>
      <c r="F20" s="281"/>
      <c r="G20" s="281"/>
      <c r="H20" s="281"/>
    </row>
    <row r="22" spans="1:8" ht="22.2" customHeight="1" x14ac:dyDescent="0.2">
      <c r="A22" s="278" t="s">
        <v>193</v>
      </c>
      <c r="B22" s="278"/>
      <c r="C22" s="134"/>
      <c r="D22" s="134"/>
      <c r="E22" s="134"/>
      <c r="F22" s="134"/>
      <c r="G22" s="134"/>
      <c r="H22" s="134"/>
    </row>
    <row r="23" spans="1:8" ht="19.95" customHeight="1" x14ac:dyDescent="0.2">
      <c r="A23" s="170"/>
      <c r="B23" s="171" t="s">
        <v>192</v>
      </c>
      <c r="C23" s="279" t="s">
        <v>132</v>
      </c>
      <c r="D23" s="279"/>
      <c r="E23" s="279"/>
      <c r="F23" s="279"/>
      <c r="G23" s="279"/>
      <c r="H23" s="279"/>
    </row>
    <row r="24" spans="1:8" ht="34.950000000000003" customHeight="1" x14ac:dyDescent="0.2">
      <c r="A24" s="171" t="s">
        <v>185</v>
      </c>
      <c r="B24" s="172" t="s">
        <v>42</v>
      </c>
      <c r="C24" s="280"/>
      <c r="D24" s="280"/>
      <c r="E24" s="280"/>
      <c r="F24" s="280"/>
      <c r="G24" s="280"/>
      <c r="H24" s="280"/>
    </row>
    <row r="25" spans="1:8" ht="34.950000000000003" customHeight="1" x14ac:dyDescent="0.2">
      <c r="A25" s="171" t="s">
        <v>186</v>
      </c>
      <c r="B25" s="172" t="s">
        <v>73</v>
      </c>
      <c r="C25" s="281"/>
      <c r="D25" s="281"/>
      <c r="E25" s="281"/>
      <c r="F25" s="281"/>
      <c r="G25" s="281"/>
      <c r="H25" s="281"/>
    </row>
    <row r="27" spans="1:8" ht="22.2" customHeight="1" x14ac:dyDescent="0.2">
      <c r="A27" s="278" t="s">
        <v>194</v>
      </c>
      <c r="B27" s="278"/>
      <c r="C27" s="134"/>
      <c r="D27" s="134"/>
      <c r="E27" s="134"/>
      <c r="F27" s="134"/>
      <c r="G27" s="134"/>
      <c r="H27" s="134"/>
    </row>
    <row r="28" spans="1:8" ht="19.95" customHeight="1" x14ac:dyDescent="0.2">
      <c r="A28" s="170"/>
      <c r="B28" s="171" t="s">
        <v>192</v>
      </c>
      <c r="C28" s="279" t="s">
        <v>132</v>
      </c>
      <c r="D28" s="279"/>
      <c r="E28" s="279"/>
      <c r="F28" s="279"/>
      <c r="G28" s="279"/>
      <c r="H28" s="279"/>
    </row>
    <row r="29" spans="1:8" ht="34.950000000000003" customHeight="1" x14ac:dyDescent="0.2">
      <c r="A29" s="171" t="s">
        <v>130</v>
      </c>
      <c r="B29" s="172" t="s">
        <v>42</v>
      </c>
      <c r="C29" s="280"/>
      <c r="D29" s="280"/>
      <c r="E29" s="280"/>
      <c r="F29" s="280"/>
      <c r="G29" s="280"/>
      <c r="H29" s="280"/>
    </row>
    <row r="30" spans="1:8" ht="34.950000000000003" customHeight="1" x14ac:dyDescent="0.2">
      <c r="A30" s="171" t="s">
        <v>131</v>
      </c>
      <c r="B30" s="172" t="s">
        <v>73</v>
      </c>
      <c r="C30" s="281"/>
      <c r="D30" s="281"/>
      <c r="E30" s="281"/>
      <c r="F30" s="281"/>
      <c r="G30" s="281"/>
      <c r="H30" s="281"/>
    </row>
  </sheetData>
  <mergeCells count="27">
    <mergeCell ref="C8:H8"/>
    <mergeCell ref="C9:H9"/>
    <mergeCell ref="C19:H19"/>
    <mergeCell ref="C12:H12"/>
    <mergeCell ref="C13:H13"/>
    <mergeCell ref="C14:H14"/>
    <mergeCell ref="C15:H15"/>
    <mergeCell ref="C16:H16"/>
    <mergeCell ref="C10:H10"/>
    <mergeCell ref="C11:H11"/>
    <mergeCell ref="A7:B7"/>
    <mergeCell ref="E1:H1"/>
    <mergeCell ref="D2:D3"/>
    <mergeCell ref="E2:H2"/>
    <mergeCell ref="E3:H3"/>
    <mergeCell ref="A5:H5"/>
    <mergeCell ref="G6:H6"/>
    <mergeCell ref="A27:B27"/>
    <mergeCell ref="A18:B18"/>
    <mergeCell ref="C28:H28"/>
    <mergeCell ref="C29:H29"/>
    <mergeCell ref="C30:H30"/>
    <mergeCell ref="C20:H20"/>
    <mergeCell ref="A22:B22"/>
    <mergeCell ref="C23:H23"/>
    <mergeCell ref="C25:H25"/>
    <mergeCell ref="C24:H24"/>
  </mergeCells>
  <phoneticPr fontId="2"/>
  <pageMargins left="0.39370078740157483" right="0.39370078740157483" top="0.39370078740157483" bottom="0.39370078740157483" header="0.31496062992125984" footer="0.31496062992125984"/>
  <pageSetup paperSize="9" scale="96" fitToHeight="2"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pageSetUpPr fitToPage="1"/>
  </sheetPr>
  <dimension ref="A1:K23"/>
  <sheetViews>
    <sheetView topLeftCell="A11" zoomScaleNormal="100" zoomScaleSheetLayoutView="100" workbookViewId="0">
      <selection activeCell="A23" sqref="A23:J23"/>
    </sheetView>
  </sheetViews>
  <sheetFormatPr defaultColWidth="9" defaultRowHeight="13.2" x14ac:dyDescent="0.2"/>
  <cols>
    <col min="1" max="1" width="20.77734375" style="78" customWidth="1"/>
    <col min="2" max="5" width="9" style="78"/>
    <col min="6" max="6" width="10.6640625" style="78" customWidth="1"/>
    <col min="7" max="9" width="7.77734375" style="78" customWidth="1"/>
    <col min="10" max="10" width="15" style="78" customWidth="1"/>
    <col min="11" max="11" width="14.109375" style="78" customWidth="1"/>
    <col min="12" max="16384" width="9" style="78"/>
  </cols>
  <sheetData>
    <row r="1" spans="1:11" ht="21" customHeight="1" thickBot="1" x14ac:dyDescent="0.25">
      <c r="E1" s="75"/>
      <c r="F1" s="110" t="s">
        <v>56</v>
      </c>
      <c r="G1" s="296"/>
      <c r="H1" s="297"/>
      <c r="I1" s="297"/>
      <c r="J1" s="298"/>
    </row>
    <row r="2" spans="1:11" x14ac:dyDescent="0.2">
      <c r="F2" s="227" t="s">
        <v>6</v>
      </c>
      <c r="G2" s="229" t="s">
        <v>57</v>
      </c>
      <c r="H2" s="230"/>
      <c r="I2" s="230"/>
      <c r="J2" s="231"/>
    </row>
    <row r="3" spans="1:11" ht="13.8" thickBot="1" x14ac:dyDescent="0.25">
      <c r="F3" s="228"/>
      <c r="G3" s="232" t="s">
        <v>212</v>
      </c>
      <c r="H3" s="233"/>
      <c r="I3" s="233"/>
      <c r="J3" s="234"/>
    </row>
    <row r="4" spans="1:11" x14ac:dyDescent="0.2">
      <c r="F4" s="117"/>
      <c r="G4" s="135"/>
      <c r="H4" s="135"/>
      <c r="I4" s="135"/>
      <c r="J4" s="135"/>
    </row>
    <row r="5" spans="1:11" ht="19.2" x14ac:dyDescent="0.2">
      <c r="A5" s="299" t="s">
        <v>195</v>
      </c>
      <c r="B5" s="299"/>
      <c r="C5" s="299"/>
      <c r="D5" s="299"/>
      <c r="F5" s="117"/>
      <c r="G5" s="135"/>
      <c r="H5" s="135"/>
      <c r="I5" s="135"/>
      <c r="J5" s="135"/>
    </row>
    <row r="7" spans="1:11" x14ac:dyDescent="0.2">
      <c r="A7" s="79" t="s">
        <v>90</v>
      </c>
      <c r="B7" s="137"/>
      <c r="C7" s="77" t="s">
        <v>81</v>
      </c>
    </row>
    <row r="8" spans="1:11" x14ac:dyDescent="0.2">
      <c r="A8" s="79" t="s">
        <v>91</v>
      </c>
      <c r="B8" s="86">
        <v>12</v>
      </c>
      <c r="C8" s="77" t="s">
        <v>82</v>
      </c>
      <c r="D8" s="78" t="s">
        <v>85</v>
      </c>
    </row>
    <row r="9" spans="1:11" x14ac:dyDescent="0.2">
      <c r="A9" s="79" t="s">
        <v>92</v>
      </c>
      <c r="B9" s="137"/>
      <c r="C9" s="77" t="s">
        <v>83</v>
      </c>
    </row>
    <row r="10" spans="1:11" x14ac:dyDescent="0.2">
      <c r="A10" s="79" t="s">
        <v>84</v>
      </c>
      <c r="B10" s="86">
        <v>2</v>
      </c>
      <c r="C10" s="77" t="s">
        <v>96</v>
      </c>
    </row>
    <row r="12" spans="1:11" x14ac:dyDescent="0.2">
      <c r="A12" s="82" t="s">
        <v>124</v>
      </c>
    </row>
    <row r="13" spans="1:11" s="133" customFormat="1" ht="20.399999999999999" customHeight="1" x14ac:dyDescent="0.2">
      <c r="A13" s="157" t="s">
        <v>182</v>
      </c>
      <c r="B13" s="300" t="s">
        <v>58</v>
      </c>
      <c r="C13" s="300"/>
      <c r="D13" s="300"/>
      <c r="E13" s="300"/>
      <c r="F13" s="300"/>
      <c r="G13" s="300"/>
      <c r="H13" s="300"/>
      <c r="I13" s="300"/>
      <c r="J13" s="157" t="s">
        <v>148</v>
      </c>
    </row>
    <row r="14" spans="1:11" ht="27" customHeight="1" x14ac:dyDescent="0.2">
      <c r="A14" s="160" t="s">
        <v>93</v>
      </c>
      <c r="B14" s="301" t="s">
        <v>183</v>
      </c>
      <c r="C14" s="222"/>
      <c r="D14" s="222"/>
      <c r="E14" s="222"/>
      <c r="F14" s="222"/>
      <c r="G14" s="222"/>
      <c r="H14" s="222"/>
      <c r="I14" s="222"/>
      <c r="J14" s="159">
        <f>B7*B8*B9*200</f>
        <v>0</v>
      </c>
      <c r="K14" s="81"/>
    </row>
    <row r="15" spans="1:11" ht="27" customHeight="1" x14ac:dyDescent="0.2">
      <c r="A15" s="160" t="s">
        <v>86</v>
      </c>
      <c r="B15" s="222" t="s">
        <v>283</v>
      </c>
      <c r="C15" s="222"/>
      <c r="D15" s="222"/>
      <c r="E15" s="222"/>
      <c r="F15" s="222"/>
      <c r="G15" s="222"/>
      <c r="H15" s="222"/>
      <c r="I15" s="222"/>
      <c r="J15" s="162" t="str">
        <f>IF(B7="","円",B10*2000)</f>
        <v>円</v>
      </c>
      <c r="K15" s="80"/>
    </row>
    <row r="16" spans="1:11" ht="27" customHeight="1" x14ac:dyDescent="0.2">
      <c r="A16" s="160" t="s">
        <v>87</v>
      </c>
      <c r="B16" s="222" t="s">
        <v>94</v>
      </c>
      <c r="C16" s="222"/>
      <c r="D16" s="222"/>
      <c r="E16" s="222"/>
      <c r="F16" s="222"/>
      <c r="G16" s="222"/>
      <c r="H16" s="222"/>
      <c r="I16" s="222"/>
      <c r="J16" s="159">
        <f>B7*300</f>
        <v>0</v>
      </c>
      <c r="K16" s="81"/>
    </row>
    <row r="17" spans="1:11" ht="27" customHeight="1" thickBot="1" x14ac:dyDescent="0.25">
      <c r="A17" s="167" t="s">
        <v>125</v>
      </c>
      <c r="B17" s="302" t="s">
        <v>88</v>
      </c>
      <c r="C17" s="302"/>
      <c r="D17" s="302"/>
      <c r="E17" s="302"/>
      <c r="F17" s="302"/>
      <c r="G17" s="302"/>
      <c r="H17" s="302"/>
      <c r="I17" s="302"/>
      <c r="J17" s="164">
        <f>SUM(J14:J16)*35%</f>
        <v>0</v>
      </c>
      <c r="K17" s="80"/>
    </row>
    <row r="18" spans="1:11" ht="27" customHeight="1" thickTop="1" x14ac:dyDescent="0.2">
      <c r="A18" s="165" t="s">
        <v>102</v>
      </c>
      <c r="B18" s="295" t="s">
        <v>89</v>
      </c>
      <c r="C18" s="295"/>
      <c r="D18" s="295"/>
      <c r="E18" s="295"/>
      <c r="F18" s="295"/>
      <c r="G18" s="295"/>
      <c r="H18" s="295"/>
      <c r="I18" s="295"/>
      <c r="J18" s="166">
        <f>SUM(J14:J17)</f>
        <v>0</v>
      </c>
      <c r="K18" s="80"/>
    </row>
    <row r="19" spans="1:11" ht="18" customHeight="1" x14ac:dyDescent="0.2">
      <c r="A19" s="83"/>
      <c r="I19" s="80"/>
      <c r="J19" s="84"/>
    </row>
    <row r="20" spans="1:11" x14ac:dyDescent="0.2">
      <c r="A20" s="78" t="s">
        <v>123</v>
      </c>
    </row>
    <row r="23" spans="1:11" ht="106.2" customHeight="1" x14ac:dyDescent="0.2">
      <c r="A23" s="294" t="s">
        <v>284</v>
      </c>
      <c r="B23" s="294"/>
      <c r="C23" s="294"/>
      <c r="D23" s="294"/>
      <c r="E23" s="294"/>
      <c r="F23" s="294"/>
      <c r="G23" s="294"/>
      <c r="H23" s="294"/>
      <c r="I23" s="294"/>
      <c r="J23" s="294"/>
    </row>
  </sheetData>
  <sheetProtection algorithmName="SHA-512" hashValue="wnwZ26aueV+LOe+/v1L3fsmKTUjlOZIpG6l2yFt/vtu5TFl5gpJKX7Y1EbwYeiz+pkvh6FJ5wtMaASynfqd+AQ==" saltValue="vZnYp47VnITBttb1Ab1/iQ==" spinCount="100000" sheet="1" objects="1" scenarios="1"/>
  <mergeCells count="12">
    <mergeCell ref="A23:J23"/>
    <mergeCell ref="B18:I18"/>
    <mergeCell ref="G1:J1"/>
    <mergeCell ref="F2:F3"/>
    <mergeCell ref="G2:J2"/>
    <mergeCell ref="G3:J3"/>
    <mergeCell ref="A5:D5"/>
    <mergeCell ref="B13:I13"/>
    <mergeCell ref="B14:I14"/>
    <mergeCell ref="B15:I15"/>
    <mergeCell ref="B16:I16"/>
    <mergeCell ref="B17:I17"/>
  </mergeCells>
  <phoneticPr fontId="2"/>
  <printOptions horizontalCentered="1"/>
  <pageMargins left="0.59055118110236227" right="0.59055118110236227" top="0.39370078740157483" bottom="0.39370078740157483" header="0.23622047244094491" footer="0.43307086614173229"/>
  <pageSetup paperSize="9" scale="87"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算定方法</vt:lpstr>
      <vt:lpstr>費用算定明細書(医療機器)</vt:lpstr>
      <vt:lpstr>研究費ﾎﾟｲﾝﾄ算出表</vt:lpstr>
      <vt:lpstr>ポイント設定根拠</vt:lpstr>
      <vt:lpstr>費用算定明細書(文書保管)</vt:lpstr>
      <vt:lpstr>研究費ﾎﾟｲﾝﾄ算出表!Print_Area</vt:lpstr>
      <vt:lpstr>算定方法!Print_Area</vt:lpstr>
      <vt:lpstr>'費用算定明細書(医療機器)'!Print_Area</vt:lpstr>
      <vt:lpstr>'費用算定明細書(文書保管)'!Print_Area</vt:lpstr>
    </vt:vector>
  </TitlesOfParts>
  <Company>関西医科大学附属病院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治験管理部</dc:creator>
  <cp:lastModifiedBy>Hyodo</cp:lastModifiedBy>
  <cp:lastPrinted>2024-06-07T05:13:09Z</cp:lastPrinted>
  <dcterms:created xsi:type="dcterms:W3CDTF">2004-08-02T01:14:04Z</dcterms:created>
  <dcterms:modified xsi:type="dcterms:W3CDTF">2025-05-21T07:50:20Z</dcterms:modified>
</cp:coreProperties>
</file>