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YODO\Documents\00治験HP\shosiki\"/>
    </mc:Choice>
  </mc:AlternateContent>
  <xr:revisionPtr revIDLastSave="0" documentId="13_ncr:1_{3747AC94-7F5F-4414-8778-12DB7FBF510D}" xr6:coauthVersionLast="47" xr6:coauthVersionMax="47" xr10:uidLastSave="{00000000-0000-0000-0000-000000000000}"/>
  <bookViews>
    <workbookView xWindow="-108" yWindow="-108" windowWidth="23256" windowHeight="12456" tabRatio="676" xr2:uid="{00000000-000D-0000-FFFF-FFFF00000000}"/>
  </bookViews>
  <sheets>
    <sheet name="算定方法" sheetId="16" r:id="rId1"/>
    <sheet name="費用算定明細書(医薬品)" sheetId="33" r:id="rId2"/>
    <sheet name="研究費ﾎﾟｲﾝﾄ算出表" sheetId="19" r:id="rId3"/>
    <sheet name="治験薬ﾎﾟｲﾝﾄ算出表" sheetId="22" r:id="rId4"/>
    <sheet name="ポイント設定根拠" sheetId="32" r:id="rId5"/>
    <sheet name="費用算定明細書(文書保管)" sheetId="31" r:id="rId6"/>
  </sheets>
  <definedNames>
    <definedName name="_xlnm.Print_Area" localSheetId="2">研究費ﾎﾟｲﾝﾄ算出表!$A$1:$L$56</definedName>
    <definedName name="_xlnm.Print_Area" localSheetId="0">算定方法!$A$1:$C$129</definedName>
    <definedName name="_xlnm.Print_Area" localSheetId="3">治験薬ﾎﾟｲﾝﾄ算出表!$A$1:$M$22</definedName>
    <definedName name="_xlnm.Print_Area" localSheetId="1">'費用算定明細書(医薬品)'!$A$1:$K$72</definedName>
    <definedName name="_xlnm.Print_Area" localSheetId="5">'費用算定明細書(文書保管)'!$A$1:$J$25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1" l="1"/>
  <c r="K63" i="33" l="1"/>
  <c r="K64" i="33" s="1"/>
  <c r="K45" i="33"/>
  <c r="K46" i="33" s="1"/>
  <c r="K28" i="33"/>
  <c r="K29" i="33" s="1"/>
  <c r="K19" i="33"/>
  <c r="K20" i="33" s="1"/>
  <c r="K21" i="33" l="1"/>
  <c r="K22" i="33" s="1"/>
  <c r="K47" i="33"/>
  <c r="K48" i="33" s="1"/>
  <c r="K30" i="33"/>
  <c r="K31" i="33" s="1"/>
  <c r="L23" i="19"/>
  <c r="L21" i="19" l="1"/>
  <c r="J14" i="31" l="1"/>
  <c r="J16" i="31"/>
  <c r="L17" i="19" l="1"/>
  <c r="J17" i="31"/>
  <c r="J18" i="31" s="1"/>
  <c r="L20" i="19"/>
  <c r="L11" i="19"/>
  <c r="L12" i="19"/>
  <c r="L13" i="19"/>
  <c r="L14" i="19"/>
  <c r="L15" i="19"/>
  <c r="L16" i="19"/>
  <c r="L18" i="19"/>
  <c r="L19" i="19"/>
  <c r="L22" i="19"/>
  <c r="L24" i="19"/>
  <c r="J53" i="19"/>
  <c r="J54" i="19"/>
  <c r="J55" i="19"/>
  <c r="J43" i="19"/>
  <c r="J44" i="19"/>
  <c r="J45" i="19"/>
  <c r="J46" i="19"/>
  <c r="J34" i="19"/>
  <c r="J35" i="19"/>
  <c r="J36" i="19"/>
  <c r="M11" i="22"/>
  <c r="M12" i="22"/>
  <c r="M13" i="22"/>
  <c r="M14" i="22"/>
  <c r="M15" i="22"/>
  <c r="M16" i="22"/>
  <c r="M17" i="22"/>
  <c r="M18" i="22"/>
  <c r="M19" i="22"/>
  <c r="M20" i="22"/>
  <c r="L25" i="19"/>
  <c r="L26" i="19"/>
  <c r="L28" i="19" l="1"/>
  <c r="L27" i="19"/>
  <c r="K8" i="33" s="1"/>
  <c r="K36" i="33" s="1"/>
  <c r="K37" i="33" s="1"/>
  <c r="K38" i="33" s="1"/>
  <c r="K39" i="33" s="1"/>
  <c r="K40" i="33" s="1"/>
  <c r="J47" i="19"/>
  <c r="K10" i="33" s="1"/>
  <c r="K53" i="33" s="1"/>
  <c r="J56" i="19"/>
  <c r="K11" i="33" s="1"/>
  <c r="K54" i="33" s="1"/>
  <c r="J37" i="19"/>
  <c r="K9" i="33" s="1"/>
  <c r="K52" i="33" s="1"/>
  <c r="M22" i="22"/>
  <c r="K12" i="33" l="1"/>
  <c r="K55" i="33" l="1"/>
  <c r="K56" i="33" s="1"/>
  <c r="K57" i="33" s="1"/>
  <c r="K58" i="33" s="1"/>
  <c r="K68" i="33"/>
  <c r="K69" i="33" l="1"/>
  <c r="K70" i="33" s="1"/>
  <c r="K71" i="33" l="1"/>
  <c r="K72" i="33" s="1"/>
</calcChain>
</file>

<file path=xl/sharedStrings.xml><?xml version="1.0" encoding="utf-8"?>
<sst xmlns="http://schemas.openxmlformats.org/spreadsheetml/2006/main" count="619" uniqueCount="354">
  <si>
    <t>(1)＋(2)</t>
    <phoneticPr fontId="2"/>
  </si>
  <si>
    <t>(1)＋(2)</t>
    <phoneticPr fontId="2"/>
  </si>
  <si>
    <t>計</t>
    <rPh sb="0" eb="1">
      <t>ケイ</t>
    </rPh>
    <phoneticPr fontId="2"/>
  </si>
  <si>
    <t>(1)×0.3</t>
    <phoneticPr fontId="2"/>
  </si>
  <si>
    <t>(2)間接経費</t>
    <rPh sb="3" eb="5">
      <t>カンセツ</t>
    </rPh>
    <rPh sb="5" eb="7">
      <t>ケイヒ</t>
    </rPh>
    <phoneticPr fontId="2"/>
  </si>
  <si>
    <t>(1)直接経費計</t>
    <rPh sb="3" eb="5">
      <t>チョクセツ</t>
    </rPh>
    <rPh sb="5" eb="7">
      <t>ケイヒ</t>
    </rPh>
    <rPh sb="7" eb="8">
      <t>ケイ</t>
    </rPh>
    <phoneticPr fontId="2"/>
  </si>
  <si>
    <t>経費内訳</t>
    <rPh sb="0" eb="2">
      <t>ケイヒ</t>
    </rPh>
    <rPh sb="2" eb="4">
      <t>ウチワケ</t>
    </rPh>
    <phoneticPr fontId="2"/>
  </si>
  <si>
    <t>製造販売後臨床試験</t>
    <rPh sb="0" eb="2">
      <t>セイゾウ</t>
    </rPh>
    <rPh sb="2" eb="4">
      <t>ハンバイ</t>
    </rPh>
    <rPh sb="4" eb="5">
      <t>ゴ</t>
    </rPh>
    <rPh sb="5" eb="7">
      <t>リンショウ</t>
    </rPh>
    <rPh sb="7" eb="9">
      <t>シケン</t>
    </rPh>
    <phoneticPr fontId="2"/>
  </si>
  <si>
    <t>区分</t>
    <rPh sb="0" eb="2">
      <t>クブン</t>
    </rPh>
    <phoneticPr fontId="2"/>
  </si>
  <si>
    <t>下記の算出表に従い算定した経費を1症例当たりの単価とする。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9">
      <t>ショウレイ</t>
    </rPh>
    <rPh sb="19" eb="20">
      <t>ア</t>
    </rPh>
    <rPh sb="23" eb="25">
      <t>タンカ</t>
    </rPh>
    <phoneticPr fontId="2"/>
  </si>
  <si>
    <t>(1)＋(2)</t>
    <phoneticPr fontId="2"/>
  </si>
  <si>
    <t>(1)×0.3</t>
    <phoneticPr fontId="2"/>
  </si>
  <si>
    <t>ポイント数×1,000×症例数</t>
    <rPh sb="4" eb="5">
      <t>スウ</t>
    </rPh>
    <rPh sb="12" eb="14">
      <t>ショウレイ</t>
    </rPh>
    <rPh sb="14" eb="15">
      <t>スウ</t>
    </rPh>
    <phoneticPr fontId="2"/>
  </si>
  <si>
    <t>①審査料</t>
    <rPh sb="1" eb="3">
      <t>シンサ</t>
    </rPh>
    <rPh sb="3" eb="4">
      <t>リョウ</t>
    </rPh>
    <phoneticPr fontId="2"/>
  </si>
  <si>
    <t>②管理経費</t>
    <rPh sb="1" eb="3">
      <t>カンリ</t>
    </rPh>
    <rPh sb="3" eb="5">
      <t>ケイヒ</t>
    </rPh>
    <phoneticPr fontId="2"/>
  </si>
  <si>
    <t>①×0.35</t>
    <phoneticPr fontId="2"/>
  </si>
  <si>
    <t>①＋②</t>
    <phoneticPr fontId="2"/>
  </si>
  <si>
    <t>２．その他</t>
    <rPh sb="4" eb="5">
      <t>タ</t>
    </rPh>
    <phoneticPr fontId="2"/>
  </si>
  <si>
    <t>要  素</t>
    <rPh sb="0" eb="1">
      <t>ヨウ</t>
    </rPh>
    <rPh sb="3" eb="4">
      <t>ス</t>
    </rPh>
    <phoneticPr fontId="2"/>
  </si>
  <si>
    <t>疾患の重篤度</t>
    <rPh sb="0" eb="2">
      <t>シッカン</t>
    </rPh>
    <rPh sb="3" eb="5">
      <t>ジュウトク</t>
    </rPh>
    <rPh sb="5" eb="6">
      <t>ド</t>
    </rPh>
    <phoneticPr fontId="2"/>
  </si>
  <si>
    <t>軽度</t>
    <rPh sb="0" eb="2">
      <t>ケイド</t>
    </rPh>
    <phoneticPr fontId="2"/>
  </si>
  <si>
    <t>中等度</t>
    <rPh sb="0" eb="2">
      <t>チュウトウ</t>
    </rPh>
    <rPh sb="2" eb="3">
      <t>ド</t>
    </rPh>
    <phoneticPr fontId="2"/>
  </si>
  <si>
    <t>重症又は重篤</t>
    <rPh sb="0" eb="2">
      <t>ジュウショウ</t>
    </rPh>
    <rPh sb="2" eb="3">
      <t>マタ</t>
    </rPh>
    <rPh sb="4" eb="6">
      <t>ジュウトク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</si>
  <si>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</si>
  <si>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</si>
  <si>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治験薬の投与の経路</t>
    <rPh sb="0" eb="2">
      <t>チケン</t>
    </rPh>
    <rPh sb="2" eb="3">
      <t>ヤク</t>
    </rPh>
    <rPh sb="4" eb="6">
      <t>トウヨ</t>
    </rPh>
    <rPh sb="7" eb="9">
      <t>ケイロ</t>
    </rPh>
    <phoneticPr fontId="2"/>
  </si>
  <si>
    <t>外用・経口</t>
    <rPh sb="0" eb="2">
      <t>ガイヨウ</t>
    </rPh>
    <rPh sb="3" eb="4">
      <t>ケイ</t>
    </rPh>
    <rPh sb="4" eb="5">
      <t>クチ</t>
    </rPh>
    <phoneticPr fontId="2"/>
  </si>
  <si>
    <t>皮下・筋注</t>
    <rPh sb="0" eb="2">
      <t>ヒカ</t>
    </rPh>
    <rPh sb="3" eb="5">
      <t>スジチュウ</t>
    </rPh>
    <phoneticPr fontId="2"/>
  </si>
  <si>
    <t>静注</t>
    <rPh sb="0" eb="1">
      <t>セイ</t>
    </rPh>
    <rPh sb="1" eb="2">
      <t>チュウ</t>
    </rPh>
    <phoneticPr fontId="2"/>
  </si>
  <si>
    <t>デザイン</t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</si>
  <si>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</si>
  <si>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ニジュウ</t>
    </rPh>
    <rPh sb="2" eb="3">
      <t>モウ</t>
    </rPh>
    <rPh sb="3" eb="4">
      <t>ケン</t>
    </rPh>
    <phoneticPr fontId="2"/>
  </si>
  <si>
    <t>成人</t>
    <rPh sb="0" eb="2">
      <t>セイジン</t>
    </rPh>
    <phoneticPr fontId="2"/>
  </si>
  <si>
    <t>小児､成人　　　　　　　(高齢者､肝腎障害等　合併有)</t>
    <rPh sb="0" eb="2">
      <t>ショウニ</t>
    </rPh>
    <rPh sb="3" eb="5">
      <t>セイジン</t>
    </rPh>
    <rPh sb="13" eb="16">
      <t>コウレイシャ</t>
    </rPh>
    <rPh sb="17" eb="19">
      <t>カンジン</t>
    </rPh>
    <rPh sb="19" eb="22">
      <t>ショウガイナド</t>
    </rPh>
    <rPh sb="23" eb="26">
      <t>ガッペイアリ</t>
    </rPh>
    <phoneticPr fontId="2"/>
  </si>
  <si>
    <t>投与期間</t>
    <rPh sb="0" eb="2">
      <t>トウヨ</t>
    </rPh>
    <rPh sb="2" eb="4">
      <t>キカン</t>
    </rPh>
    <phoneticPr fontId="2"/>
  </si>
  <si>
    <t>4週間以内</t>
    <rPh sb="1" eb="3">
      <t>シュウカン</t>
    </rPh>
    <rPh sb="3" eb="5">
      <t>イナイ</t>
    </rPh>
    <phoneticPr fontId="2"/>
  </si>
  <si>
    <t>5～24週</t>
    <rPh sb="4" eb="5">
      <t>シュウ</t>
    </rPh>
    <phoneticPr fontId="2"/>
  </si>
  <si>
    <t>25～48週</t>
    <rPh sb="5" eb="6">
      <t>シュウ</t>
    </rPh>
    <phoneticPr fontId="2"/>
  </si>
  <si>
    <t>50項目以内</t>
    <rPh sb="2" eb="4">
      <t>コウモク</t>
    </rPh>
    <rPh sb="4" eb="6">
      <t>イナイ</t>
    </rPh>
    <phoneticPr fontId="2"/>
  </si>
  <si>
    <t>51～100項目</t>
    <rPh sb="6" eb="8">
      <t>コウモク</t>
    </rPh>
    <phoneticPr fontId="2"/>
  </si>
  <si>
    <t>101項目以上</t>
    <rPh sb="3" eb="5">
      <t>コウモク</t>
    </rPh>
    <rPh sb="5" eb="7">
      <t>イジョウ</t>
    </rPh>
    <phoneticPr fontId="2"/>
  </si>
  <si>
    <t>薬物動態測定等のための採血･採尿回数
(受診1回当り)</t>
    <rPh sb="0" eb="2">
      <t>ヤクブツ</t>
    </rPh>
    <rPh sb="2" eb="4">
      <t>ドウタイ</t>
    </rPh>
    <rPh sb="4" eb="6">
      <t>ソクテイ</t>
    </rPh>
    <rPh sb="6" eb="7">
      <t>トウ</t>
    </rPh>
    <rPh sb="11" eb="13">
      <t>サイケツ</t>
    </rPh>
    <rPh sb="14" eb="16">
      <t>サイニョウ</t>
    </rPh>
    <rPh sb="16" eb="18">
      <t>カイスウ</t>
    </rPh>
    <rPh sb="20" eb="22">
      <t>ジュシン</t>
    </rPh>
    <rPh sb="23" eb="24">
      <t>カイ</t>
    </rPh>
    <rPh sb="24" eb="25">
      <t>アタ</t>
    </rPh>
    <phoneticPr fontId="2"/>
  </si>
  <si>
    <t>1回</t>
    <rPh sb="1" eb="2">
      <t>カイ</t>
    </rPh>
    <phoneticPr fontId="2"/>
  </si>
  <si>
    <t>2～3回</t>
    <rPh sb="3" eb="4">
      <t>カイ</t>
    </rPh>
    <phoneticPr fontId="2"/>
  </si>
  <si>
    <t>4回以上</t>
    <rPh sb="1" eb="2">
      <t>カイ</t>
    </rPh>
    <rPh sb="2" eb="4">
      <t>イジョウ</t>
    </rPh>
    <phoneticPr fontId="2"/>
  </si>
  <si>
    <t>30枚以内</t>
    <rPh sb="2" eb="3">
      <t>マイ</t>
    </rPh>
    <rPh sb="3" eb="5">
      <t>イナイ</t>
    </rPh>
    <phoneticPr fontId="2"/>
  </si>
  <si>
    <t>31～50枚</t>
    <rPh sb="5" eb="6">
      <t>マイ</t>
    </rPh>
    <phoneticPr fontId="2"/>
  </si>
  <si>
    <t>51枚以上</t>
    <rPh sb="2" eb="3">
      <t>マイ</t>
    </rPh>
    <rPh sb="3" eb="5">
      <t>イジョウ</t>
    </rPh>
    <phoneticPr fontId="2"/>
  </si>
  <si>
    <t>ウエイト</t>
    <phoneticPr fontId="2"/>
  </si>
  <si>
    <t>Ⅰ
(ウエイト×1)</t>
    <phoneticPr fontId="2"/>
  </si>
  <si>
    <t>Ⅱ
(ウエイト×3)</t>
    <phoneticPr fontId="2"/>
  </si>
  <si>
    <t>Ⅲ
(ウエイト×5)</t>
    <phoneticPr fontId="2"/>
  </si>
  <si>
    <t>Ⅳ
(ウエイト×8)</t>
    <phoneticPr fontId="2"/>
  </si>
  <si>
    <t>ポイント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</si>
  <si>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</si>
  <si>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</si>
  <si>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</si>
  <si>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</si>
  <si>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オープン</t>
    <phoneticPr fontId="2"/>
  </si>
  <si>
    <t>E</t>
    <phoneticPr fontId="2"/>
  </si>
  <si>
    <t>ポピュレーション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</si>
  <si>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</si>
  <si>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</si>
  <si>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</si>
  <si>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</si>
  <si>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</si>
  <si>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</si>
  <si>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要　　　素</t>
    <rPh sb="0" eb="1">
      <t>ヨウ</t>
    </rPh>
    <rPh sb="4" eb="5">
      <t>ス</t>
    </rPh>
    <phoneticPr fontId="2"/>
  </si>
  <si>
    <t>二重盲検</t>
    <rPh sb="0" eb="2">
      <t>ニジュウ</t>
    </rPh>
    <rPh sb="2" eb="4">
      <t>モウケン</t>
    </rPh>
    <phoneticPr fontId="2"/>
  </si>
  <si>
    <t>調剤回数</t>
    <rPh sb="0" eb="2">
      <t>チョウザイ</t>
    </rPh>
    <rPh sb="2" eb="4">
      <t>カイスウ</t>
    </rPh>
    <phoneticPr fontId="2"/>
  </si>
  <si>
    <t>単回</t>
    <rPh sb="0" eb="1">
      <t>タン</t>
    </rPh>
    <rPh sb="1" eb="2">
      <t>カイ</t>
    </rPh>
    <phoneticPr fontId="2"/>
  </si>
  <si>
    <t>5回以下</t>
    <rPh sb="1" eb="2">
      <t>カイ</t>
    </rPh>
    <rPh sb="2" eb="4">
      <t>イカ</t>
    </rPh>
    <phoneticPr fontId="2"/>
  </si>
  <si>
    <t>保存状況</t>
    <rPh sb="0" eb="2">
      <t>ホゾン</t>
    </rPh>
    <rPh sb="2" eb="4">
      <t>ジョウキョウ</t>
    </rPh>
    <phoneticPr fontId="2"/>
  </si>
  <si>
    <t xml:space="preserve">室温                   </t>
    <rPh sb="0" eb="2">
      <t>シツオン</t>
    </rPh>
    <phoneticPr fontId="2"/>
  </si>
  <si>
    <t>冷所及び遮光</t>
    <rPh sb="0" eb="2">
      <t>レイショ</t>
    </rPh>
    <rPh sb="2" eb="3">
      <t>オヨ</t>
    </rPh>
    <rPh sb="4" eb="6">
      <t>シャコウ</t>
    </rPh>
    <phoneticPr fontId="2"/>
  </si>
  <si>
    <t>ｳｫｯｼｭｱｳﾄ時の
ﾌﾟﾗｾﾎﾞ使用</t>
    <rPh sb="8" eb="9">
      <t>ジ</t>
    </rPh>
    <rPh sb="17" eb="19">
      <t>シヨウ</t>
    </rPh>
    <phoneticPr fontId="2"/>
  </si>
  <si>
    <t>有</t>
    <rPh sb="0" eb="1">
      <t>アリ</t>
    </rPh>
    <phoneticPr fontId="2"/>
  </si>
  <si>
    <t>特殊説明文書等の添付</t>
    <rPh sb="0" eb="2">
      <t>トクシュ</t>
    </rPh>
    <rPh sb="2" eb="4">
      <t>セツメイ</t>
    </rPh>
    <rPh sb="4" eb="6">
      <t>ブンショ</t>
    </rPh>
    <rPh sb="6" eb="7">
      <t>トウ</t>
    </rPh>
    <rPh sb="8" eb="10">
      <t>テンプ</t>
    </rPh>
    <phoneticPr fontId="2"/>
  </si>
  <si>
    <t>治験薬の規制区別（予定）</t>
    <rPh sb="0" eb="3">
      <t>チケンヤク</t>
    </rPh>
    <rPh sb="4" eb="6">
      <t>キセイ</t>
    </rPh>
    <rPh sb="6" eb="8">
      <t>クベツ</t>
    </rPh>
    <rPh sb="9" eb="11">
      <t>ヨテイ</t>
    </rPh>
    <phoneticPr fontId="2"/>
  </si>
  <si>
    <t>普通・劇薬</t>
    <rPh sb="0" eb="2">
      <t>フツウ</t>
    </rPh>
    <rPh sb="3" eb="5">
      <t>ゲキヤク</t>
    </rPh>
    <phoneticPr fontId="2"/>
  </si>
  <si>
    <t>毒・向精神薬</t>
    <rPh sb="0" eb="1">
      <t>ドク</t>
    </rPh>
    <phoneticPr fontId="2"/>
  </si>
  <si>
    <t>麻薬</t>
    <rPh sb="0" eb="2">
      <t>マヤク</t>
    </rPh>
    <phoneticPr fontId="2"/>
  </si>
  <si>
    <t>併用薬の調剤</t>
    <rPh sb="0" eb="2">
      <t>ヘイヨウ</t>
    </rPh>
    <rPh sb="2" eb="3">
      <t>ヤク</t>
    </rPh>
    <rPh sb="4" eb="6">
      <t>チョウザイ</t>
    </rPh>
    <phoneticPr fontId="2"/>
  </si>
  <si>
    <t>1品目</t>
    <rPh sb="1" eb="3">
      <t>ヒンモク</t>
    </rPh>
    <phoneticPr fontId="2"/>
  </si>
  <si>
    <t>2品目</t>
    <rPh sb="1" eb="3">
      <t>ヒンモク</t>
    </rPh>
    <phoneticPr fontId="2"/>
  </si>
  <si>
    <t>3品目以上</t>
    <rPh sb="1" eb="3">
      <t>ヒンモク</t>
    </rPh>
    <rPh sb="3" eb="5">
      <t>イジョウ</t>
    </rPh>
    <phoneticPr fontId="2"/>
  </si>
  <si>
    <t>50品目</t>
    <rPh sb="2" eb="4">
      <t>ヒンモク</t>
    </rPh>
    <phoneticPr fontId="2"/>
  </si>
  <si>
    <t>100品目未満</t>
    <rPh sb="3" eb="5">
      <t>ヒンモク</t>
    </rPh>
    <rPh sb="5" eb="7">
      <t>ミマン</t>
    </rPh>
    <phoneticPr fontId="2"/>
  </si>
  <si>
    <t>100品目以上</t>
    <rPh sb="3" eb="5">
      <t>ヒンモク</t>
    </rPh>
    <rPh sb="5" eb="7">
      <t>イジョウ</t>
    </rPh>
    <phoneticPr fontId="2"/>
  </si>
  <si>
    <t>処方医ﾁｪｯｸ</t>
    <rPh sb="2" eb="3">
      <t>イ</t>
    </rPh>
    <phoneticPr fontId="2"/>
  </si>
  <si>
    <t>5名以下</t>
    <rPh sb="1" eb="2">
      <t>メイ</t>
    </rPh>
    <rPh sb="2" eb="4">
      <t>イカ</t>
    </rPh>
    <phoneticPr fontId="2"/>
  </si>
  <si>
    <t>6～9名</t>
    <rPh sb="3" eb="4">
      <t>メイ</t>
    </rPh>
    <phoneticPr fontId="2"/>
  </si>
  <si>
    <t>10名以上</t>
    <rPh sb="2" eb="3">
      <t>メイ</t>
    </rPh>
    <rPh sb="3" eb="5">
      <t>イジョウ</t>
    </rPh>
    <phoneticPr fontId="2"/>
  </si>
  <si>
    <t>治験薬規格数
（二重盲検は除く）</t>
    <rPh sb="0" eb="3">
      <t>チケンヤク</t>
    </rPh>
    <rPh sb="3" eb="5">
      <t>キカク</t>
    </rPh>
    <rPh sb="5" eb="6">
      <t>スウ</t>
    </rPh>
    <rPh sb="8" eb="10">
      <t>ニジュウ</t>
    </rPh>
    <rPh sb="10" eb="11">
      <t>モウ</t>
    </rPh>
    <rPh sb="11" eb="12">
      <t>ケン</t>
    </rPh>
    <rPh sb="13" eb="14">
      <t>ノゾ</t>
    </rPh>
    <phoneticPr fontId="2"/>
  </si>
  <si>
    <t>3以上</t>
    <rPh sb="1" eb="3">
      <t>イジョウ</t>
    </rPh>
    <phoneticPr fontId="2"/>
  </si>
  <si>
    <t>Ａ</t>
    <phoneticPr fontId="2"/>
  </si>
  <si>
    <t>デザイン</t>
    <phoneticPr fontId="2"/>
  </si>
  <si>
    <t>オープン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</si>
  <si>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</si>
  <si>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</si>
  <si>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</si>
  <si>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</si>
  <si>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</si>
  <si>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</si>
  <si>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</si>
  <si>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</si>
  <si>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</si>
  <si>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</si>
  <si>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治験等に係る受託研究経費の算定方法</t>
    <rPh sb="2" eb="3">
      <t>トウ</t>
    </rPh>
    <rPh sb="4" eb="5">
      <t>カカ</t>
    </rPh>
    <rPh sb="10" eb="11">
      <t>キョウ</t>
    </rPh>
    <rPh sb="11" eb="12">
      <t>ヒ</t>
    </rPh>
    <phoneticPr fontId="2"/>
  </si>
  <si>
    <t>観察回数</t>
    <rPh sb="0" eb="2">
      <t>カンサツ</t>
    </rPh>
    <rPh sb="2" eb="4">
      <t>カイスウ</t>
    </rPh>
    <phoneticPr fontId="2"/>
  </si>
  <si>
    <t>測定頻度</t>
    <rPh sb="0" eb="2">
      <t>ソクテイ</t>
    </rPh>
    <rPh sb="2" eb="4">
      <t>ヒンド</t>
    </rPh>
    <phoneticPr fontId="2"/>
  </si>
  <si>
    <t>1症例当たりのポイント</t>
    <rPh sb="1" eb="3">
      <t>ショウレイ</t>
    </rPh>
    <rPh sb="3" eb="4">
      <t>ア</t>
    </rPh>
    <phoneticPr fontId="2"/>
  </si>
  <si>
    <t>3ヵ月～1年に1回</t>
    <rPh sb="2" eb="3">
      <t>ゲツ</t>
    </rPh>
    <rPh sb="5" eb="6">
      <t>ネン</t>
    </rPh>
    <rPh sb="8" eb="9">
      <t>カイ</t>
    </rPh>
    <phoneticPr fontId="2"/>
  </si>
  <si>
    <t>1ヵ月に2回以上</t>
    <rPh sb="2" eb="3">
      <t>ゲツ</t>
    </rPh>
    <rPh sb="5" eb="6">
      <t>カイ</t>
    </rPh>
    <rPh sb="6" eb="8">
      <t>イジョウ</t>
    </rPh>
    <phoneticPr fontId="2"/>
  </si>
  <si>
    <t>1～2ヵ月に1回</t>
    <rPh sb="4" eb="5">
      <t>ゲツ</t>
    </rPh>
    <rPh sb="7" eb="8">
      <t>カイ</t>
    </rPh>
    <phoneticPr fontId="2"/>
  </si>
  <si>
    <t>有り</t>
    <rPh sb="0" eb="1">
      <t>ア</t>
    </rPh>
    <phoneticPr fontId="2"/>
  </si>
  <si>
    <t>Ⅱ
(ウエイト×2)</t>
    <phoneticPr fontId="2"/>
  </si>
  <si>
    <t>Ⅲ
(ウエイト×3)</t>
    <phoneticPr fontId="2"/>
  </si>
  <si>
    <t>P</t>
    <phoneticPr fontId="2"/>
  </si>
  <si>
    <t>放射線科の協力(画像提出等)の必要性</t>
    <rPh sb="0" eb="4">
      <t>ホウシャセンカ</t>
    </rPh>
    <rPh sb="5" eb="7">
      <t>キョウリョク</t>
    </rPh>
    <rPh sb="8" eb="10">
      <t>ガゾウ</t>
    </rPh>
    <rPh sb="10" eb="13">
      <t>テイシュツナド</t>
    </rPh>
    <rPh sb="15" eb="17">
      <t>ヒツヨウ</t>
    </rPh>
    <rPh sb="17" eb="18">
      <t>セイ</t>
    </rPh>
    <phoneticPr fontId="2"/>
  </si>
  <si>
    <t>治験薬管理経費ポイント算出表</t>
    <rPh sb="0" eb="3">
      <t>チケンヤク</t>
    </rPh>
    <rPh sb="3" eb="5">
      <t>カンリ</t>
    </rPh>
    <rPh sb="5" eb="7">
      <t>ケイヒ</t>
    </rPh>
    <rPh sb="11" eb="13">
      <t>サンシュツ</t>
    </rPh>
    <rPh sb="13" eb="14">
      <t>ヒョウ</t>
    </rPh>
    <phoneticPr fontId="2"/>
  </si>
  <si>
    <t>点滴静注･動注
硝子体内注射等</t>
    <rPh sb="0" eb="2">
      <t>テンテキ</t>
    </rPh>
    <rPh sb="2" eb="3">
      <t>セイ</t>
    </rPh>
    <rPh sb="3" eb="4">
      <t>チュウ</t>
    </rPh>
    <rPh sb="5" eb="6">
      <t>ドウ</t>
    </rPh>
    <rPh sb="6" eb="7">
      <t>チュウ</t>
    </rPh>
    <rPh sb="8" eb="11">
      <t>ショウシタイ</t>
    </rPh>
    <rPh sb="11" eb="12">
      <t>ナイ</t>
    </rPh>
    <rPh sb="12" eb="14">
      <t>チュウシャ</t>
    </rPh>
    <rPh sb="14" eb="15">
      <t>トウ</t>
    </rPh>
    <phoneticPr fontId="2"/>
  </si>
  <si>
    <t>6～10回　　　　　　　(11回以上は5回毎に1ずつ加算)</t>
    <rPh sb="4" eb="5">
      <t>カイ</t>
    </rPh>
    <rPh sb="15" eb="16">
      <t>カイ</t>
    </rPh>
    <rPh sb="16" eb="18">
      <t>イジョウ</t>
    </rPh>
    <rPh sb="20" eb="21">
      <t>カイ</t>
    </rPh>
    <rPh sb="21" eb="22">
      <t>マイ</t>
    </rPh>
    <rPh sb="26" eb="28">
      <t>カサン</t>
    </rPh>
    <phoneticPr fontId="2"/>
  </si>
  <si>
    <t>(①＋②＋③)×0.35</t>
    <phoneticPr fontId="2"/>
  </si>
  <si>
    <t>１症例×50,000</t>
    <rPh sb="1" eb="3">
      <t>ショウレイ</t>
    </rPh>
    <phoneticPr fontId="2"/>
  </si>
  <si>
    <t>　　契約単位の費用については，原則として払い戻さないものとする。</t>
    <rPh sb="2" eb="4">
      <t>ケイヤク</t>
    </rPh>
    <rPh sb="4" eb="6">
      <t>タンイ</t>
    </rPh>
    <rPh sb="7" eb="8">
      <t>ヒ</t>
    </rPh>
    <rPh sb="8" eb="9">
      <t>ヨウ</t>
    </rPh>
    <rPh sb="15" eb="17">
      <t>ゲンソク</t>
    </rPh>
    <rPh sb="20" eb="21">
      <t>ハラ</t>
    </rPh>
    <rPh sb="22" eb="23">
      <t>モド</t>
    </rPh>
    <phoneticPr fontId="2"/>
  </si>
  <si>
    <t>整理番号</t>
    <rPh sb="0" eb="2">
      <t>セイリ</t>
    </rPh>
    <rPh sb="2" eb="4">
      <t>バンゴウ</t>
    </rPh>
    <phoneticPr fontId="2"/>
  </si>
  <si>
    <t>■治験　　□製造販売後臨床試験</t>
    <rPh sb="1" eb="3">
      <t>チケン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phoneticPr fontId="2"/>
  </si>
  <si>
    <t>算定内訳</t>
    <rPh sb="0" eb="1">
      <t>サン</t>
    </rPh>
    <rPh sb="1" eb="2">
      <t>テイ</t>
    </rPh>
    <rPh sb="2" eb="4">
      <t>ウチワケ</t>
    </rPh>
    <phoneticPr fontId="2"/>
  </si>
  <si>
    <t>本治験に相当する経費分として推定した金額</t>
  </si>
  <si>
    <t>(1)直接経費合計</t>
    <rPh sb="3" eb="5">
      <t>チョクセツ</t>
    </rPh>
    <rPh sb="5" eb="7">
      <t>ケイヒ</t>
    </rPh>
    <rPh sb="7" eb="9">
      <t>ゴウケイ</t>
    </rPh>
    <phoneticPr fontId="2"/>
  </si>
  <si>
    <t>下記の算出表に従い算定した経費を実施症例の単価とする。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6" eb="18">
      <t>ジッシ</t>
    </rPh>
    <rPh sb="18" eb="20">
      <t>ショウレイ</t>
    </rPh>
    <rPh sb="21" eb="23">
      <t>タンカ</t>
    </rPh>
    <phoneticPr fontId="2"/>
  </si>
  <si>
    <t>(1)×0.3</t>
    <phoneticPr fontId="2"/>
  </si>
  <si>
    <t>①＋②＋③＋④</t>
    <phoneticPr fontId="2"/>
  </si>
  <si>
    <t>①×35％</t>
    <phoneticPr fontId="2"/>
  </si>
  <si>
    <t>②管理経費</t>
    <rPh sb="1" eb="5">
      <t>カンリケイヒ</t>
    </rPh>
    <phoneticPr fontId="2"/>
  </si>
  <si>
    <t>(1)×0.3</t>
    <phoneticPr fontId="2"/>
  </si>
  <si>
    <t>①脱落症例に係る費用</t>
    <rPh sb="1" eb="3">
      <t>ダツラク</t>
    </rPh>
    <rPh sb="3" eb="5">
      <t>ショウレイ</t>
    </rPh>
    <rPh sb="6" eb="7">
      <t>カカ</t>
    </rPh>
    <rPh sb="8" eb="10">
      <t>ヒヨウ</t>
    </rPh>
    <phoneticPr fontId="2"/>
  </si>
  <si>
    <t>①×0.35</t>
    <phoneticPr fontId="2"/>
  </si>
  <si>
    <t>①×0.35</t>
    <phoneticPr fontId="2"/>
  </si>
  <si>
    <r>
      <t>①</t>
    </r>
    <r>
      <rPr>
        <sz val="11"/>
        <rFont val="ＭＳ Ｐゴシック"/>
        <family val="3"/>
        <charset val="128"/>
      </rPr>
      <t>＋②</t>
    </r>
    <phoneticPr fontId="2"/>
  </si>
  <si>
    <t>①＋②</t>
    <phoneticPr fontId="2"/>
  </si>
  <si>
    <t>①負担軽減費</t>
    <rPh sb="1" eb="3">
      <t>フタン</t>
    </rPh>
    <rPh sb="3" eb="5">
      <t>ケイゲン</t>
    </rPh>
    <rPh sb="5" eb="6">
      <t>ヒ</t>
    </rPh>
    <phoneticPr fontId="2"/>
  </si>
  <si>
    <t>①＋②</t>
    <phoneticPr fontId="2"/>
  </si>
  <si>
    <t>①＋②</t>
    <phoneticPr fontId="2"/>
  </si>
  <si>
    <t>１症例×7,000</t>
    <rPh sb="1" eb="3">
      <t>ショウレイ</t>
    </rPh>
    <phoneticPr fontId="2"/>
  </si>
  <si>
    <t>併用禁止薬ﾁｪｯｸ</t>
    <rPh sb="0" eb="2">
      <t>ヘイヨウ</t>
    </rPh>
    <rPh sb="2" eb="4">
      <t>キンシ</t>
    </rPh>
    <rPh sb="4" eb="5">
      <t>ヤク</t>
    </rPh>
    <phoneticPr fontId="2"/>
  </si>
  <si>
    <t>※なお、治験期間が延長となりましたら、ポイントが変更となります。</t>
    <rPh sb="4" eb="6">
      <t>チケン</t>
    </rPh>
    <rPh sb="6" eb="8">
      <t>キカン</t>
    </rPh>
    <rPh sb="9" eb="11">
      <t>エンチョウ</t>
    </rPh>
    <rPh sb="24" eb="26">
      <t>ヘンコウ</t>
    </rPh>
    <phoneticPr fontId="2"/>
  </si>
  <si>
    <t>ウエイト</t>
    <phoneticPr fontId="2"/>
  </si>
  <si>
    <t>Ⅰ
(ウエイト×1)</t>
    <phoneticPr fontId="2"/>
  </si>
  <si>
    <t>Ⅱ
(ウエイト×2)</t>
    <phoneticPr fontId="2"/>
  </si>
  <si>
    <t>Ⅲ
(ウエイト×3)</t>
    <phoneticPr fontId="2"/>
  </si>
  <si>
    <t>眼科の協力</t>
    <rPh sb="0" eb="2">
      <t>ガンカ</t>
    </rPh>
    <rPh sb="3" eb="5">
      <t>キョウリョク</t>
    </rPh>
    <phoneticPr fontId="2"/>
  </si>
  <si>
    <t>R</t>
    <phoneticPr fontId="2"/>
  </si>
  <si>
    <t>特殊な検査の有無
(ワークシートの記載)</t>
    <rPh sb="0" eb="2">
      <t>トクシュ</t>
    </rPh>
    <rPh sb="3" eb="5">
      <t>ケンサ</t>
    </rPh>
    <rPh sb="6" eb="8">
      <t>ウム</t>
    </rPh>
    <rPh sb="17" eb="19">
      <t>キサイ</t>
    </rPh>
    <phoneticPr fontId="2"/>
  </si>
  <si>
    <t>造影剤使用の有無</t>
    <rPh sb="0" eb="3">
      <t>ゾウエイザイ</t>
    </rPh>
    <rPh sb="3" eb="5">
      <t>シヨウ</t>
    </rPh>
    <rPh sb="6" eb="8">
      <t>ウム</t>
    </rPh>
    <phoneticPr fontId="2"/>
  </si>
  <si>
    <t>ウエイト</t>
    <phoneticPr fontId="2"/>
  </si>
  <si>
    <t>Ⅰ
(ウエイト×1)</t>
    <phoneticPr fontId="2"/>
  </si>
  <si>
    <t>Ⅱ
(ウエイト×2)</t>
    <phoneticPr fontId="2"/>
  </si>
  <si>
    <t>Ⅲ
(ウエイト×3)</t>
    <phoneticPr fontId="2"/>
  </si>
  <si>
    <t>ポイント</t>
    <phoneticPr fontId="2"/>
  </si>
  <si>
    <t>神経内科の協力</t>
    <rPh sb="0" eb="2">
      <t>シンケイ</t>
    </rPh>
    <rPh sb="2" eb="4">
      <t>ナイカ</t>
    </rPh>
    <rPh sb="5" eb="7">
      <t>キョウリョク</t>
    </rPh>
    <phoneticPr fontId="2"/>
  </si>
  <si>
    <t>箱</t>
    <rPh sb="0" eb="1">
      <t>ハコ</t>
    </rPh>
    <phoneticPr fontId="2"/>
  </si>
  <si>
    <t>ヶ月</t>
    <rPh sb="1" eb="2">
      <t>ゲツ</t>
    </rPh>
    <phoneticPr fontId="2"/>
  </si>
  <si>
    <t>年</t>
    <rPh sb="0" eb="1">
      <t>ネン</t>
    </rPh>
    <phoneticPr fontId="2"/>
  </si>
  <si>
    <t>運送料</t>
    <rPh sb="0" eb="2">
      <t>ウンソウ</t>
    </rPh>
    <rPh sb="2" eb="3">
      <t>リョウ</t>
    </rPh>
    <phoneticPr fontId="2"/>
  </si>
  <si>
    <t>（固定）</t>
    <rPh sb="1" eb="3">
      <t>コテイ</t>
    </rPh>
    <phoneticPr fontId="2"/>
  </si>
  <si>
    <t>②運送料</t>
    <rPh sb="1" eb="3">
      <t>ウンソウ</t>
    </rPh>
    <rPh sb="3" eb="4">
      <t>リョウ</t>
    </rPh>
    <phoneticPr fontId="2"/>
  </si>
  <si>
    <t>③専用保管箱</t>
    <rPh sb="1" eb="3">
      <t>センヨウ</t>
    </rPh>
    <rPh sb="3" eb="5">
      <t>ホカン</t>
    </rPh>
    <rPh sb="5" eb="6">
      <t>バコ</t>
    </rPh>
    <phoneticPr fontId="2"/>
  </si>
  <si>
    <t>（①＋②＋③）×35％</t>
    <phoneticPr fontId="2"/>
  </si>
  <si>
    <t>①＋②＋③＋④</t>
    <phoneticPr fontId="2"/>
  </si>
  <si>
    <t>文書保管個数</t>
    <rPh sb="2" eb="4">
      <t>ホカン</t>
    </rPh>
    <rPh sb="4" eb="6">
      <t>コスウ</t>
    </rPh>
    <phoneticPr fontId="2"/>
  </si>
  <si>
    <t>文書保管月数</t>
    <rPh sb="2" eb="4">
      <t>ホカン</t>
    </rPh>
    <rPh sb="4" eb="6">
      <t>ゲッスウ</t>
    </rPh>
    <phoneticPr fontId="2"/>
  </si>
  <si>
    <t>文書保管年数</t>
    <rPh sb="2" eb="4">
      <t>ホカン</t>
    </rPh>
    <rPh sb="4" eb="6">
      <t>ネンスウ</t>
    </rPh>
    <phoneticPr fontId="2"/>
  </si>
  <si>
    <t>①文書保管料</t>
    <rPh sb="3" eb="5">
      <t>ホカン</t>
    </rPh>
    <rPh sb="5" eb="6">
      <t>リョウ</t>
    </rPh>
    <phoneticPr fontId="2"/>
  </si>
  <si>
    <t>「300円/１箱」　</t>
    <rPh sb="4" eb="5">
      <t>エン</t>
    </rPh>
    <rPh sb="7" eb="8">
      <t>ハコ</t>
    </rPh>
    <phoneticPr fontId="2"/>
  </si>
  <si>
    <t>③専用保管箱(１箱)</t>
    <rPh sb="1" eb="3">
      <t>センヨウ</t>
    </rPh>
    <rPh sb="3" eb="5">
      <t>ホカン</t>
    </rPh>
    <rPh sb="5" eb="6">
      <t>バコ</t>
    </rPh>
    <rPh sb="8" eb="9">
      <t>ハコ</t>
    </rPh>
    <phoneticPr fontId="2"/>
  </si>
  <si>
    <t>回</t>
    <rPh sb="0" eb="1">
      <t>カイ</t>
    </rPh>
    <phoneticPr fontId="2"/>
  </si>
  <si>
    <t>入院・外来の別</t>
    <rPh sb="0" eb="2">
      <t>ニュウイン</t>
    </rPh>
    <rPh sb="3" eb="5">
      <t>ガイライ</t>
    </rPh>
    <rPh sb="6" eb="7">
      <t>ベツ</t>
    </rPh>
    <phoneticPr fontId="2"/>
  </si>
  <si>
    <t>侵襲的機能検査及び画像診断回数</t>
    <rPh sb="0" eb="2">
      <t>シンシュウ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2"/>
  </si>
  <si>
    <t>生検回数</t>
    <rPh sb="0" eb="2">
      <t>セイケン</t>
    </rPh>
    <rPh sb="2" eb="4">
      <t>カイスウ</t>
    </rPh>
    <phoneticPr fontId="2"/>
  </si>
  <si>
    <t>回数</t>
    <rPh sb="0" eb="2">
      <t>カイスウ</t>
    </rPh>
    <phoneticPr fontId="2"/>
  </si>
  <si>
    <t>症例発表</t>
    <phoneticPr fontId="2"/>
  </si>
  <si>
    <t>合計</t>
    <rPh sb="0" eb="2">
      <t>ゴウケイ</t>
    </rPh>
    <phoneticPr fontId="2"/>
  </si>
  <si>
    <t>治験薬製造承認の状況</t>
    <rPh sb="3" eb="5">
      <t>セイゾウ</t>
    </rPh>
    <rPh sb="5" eb="7">
      <t>ショウニン</t>
    </rPh>
    <rPh sb="8" eb="10">
      <t>ジョウキョウ</t>
    </rPh>
    <phoneticPr fontId="2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</si>
  <si>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2"/>
  </si>
  <si>
    <t>未承認</t>
    <rPh sb="0" eb="3">
      <t>ミショウニン</t>
    </rPh>
    <phoneticPr fontId="2"/>
  </si>
  <si>
    <t>他の適応で国内で承認</t>
    <rPh sb="0" eb="1">
      <t>ホカ</t>
    </rPh>
    <rPh sb="2" eb="4">
      <t>テキオウ</t>
    </rPh>
    <rPh sb="5" eb="7">
      <t>コクナイ</t>
    </rPh>
    <rPh sb="8" eb="10">
      <t>ショウニン</t>
    </rPh>
    <phoneticPr fontId="2"/>
  </si>
  <si>
    <t>相の種類</t>
    <rPh sb="0" eb="1">
      <t>ソウ</t>
    </rPh>
    <rPh sb="2" eb="4">
      <t>シュルイ</t>
    </rPh>
    <phoneticPr fontId="2"/>
  </si>
  <si>
    <t>Ⅱ相・Ⅲ相</t>
    <rPh sb="1" eb="2">
      <t>ソウ</t>
    </rPh>
    <rPh sb="4" eb="5">
      <t>ソウ</t>
    </rPh>
    <phoneticPr fontId="2"/>
  </si>
  <si>
    <t>Ⅰ相</t>
    <rPh sb="1" eb="2">
      <t>ソウ</t>
    </rPh>
    <phoneticPr fontId="2"/>
  </si>
  <si>
    <t>L</t>
    <phoneticPr fontId="2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</si>
  <si>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2">
      <t>ブンショ</t>
    </rPh>
    <rPh sb="12" eb="13">
      <t>トウ</t>
    </rPh>
    <rPh sb="14" eb="16">
      <t>サクセイ</t>
    </rPh>
    <phoneticPr fontId="2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</si>
  <si>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2"/>
  </si>
  <si>
    <t>O</t>
    <phoneticPr fontId="2"/>
  </si>
  <si>
    <t>4以下</t>
    <rPh sb="1" eb="3">
      <t>イカ</t>
    </rPh>
    <phoneticPr fontId="2"/>
  </si>
  <si>
    <t>5～9</t>
    <phoneticPr fontId="2"/>
  </si>
  <si>
    <t>10以上</t>
    <rPh sb="2" eb="4">
      <t>イジョウ</t>
    </rPh>
    <phoneticPr fontId="2"/>
  </si>
  <si>
    <t>一般的検査+非侵襲的機能検査及び画像診断項目数</t>
    <rPh sb="0" eb="3">
      <t>イッパンテキ</t>
    </rPh>
    <rPh sb="3" eb="5">
      <t>ケンサ</t>
    </rPh>
    <rPh sb="6" eb="10">
      <t>ヒシンシュウテキ</t>
    </rPh>
    <rPh sb="10" eb="12">
      <t>キノウ</t>
    </rPh>
    <rPh sb="12" eb="14">
      <t>ケンサ</t>
    </rPh>
    <rPh sb="14" eb="15">
      <t>オヨ</t>
    </rPh>
    <rPh sb="16" eb="18">
      <t>ガゾウ</t>
    </rPh>
    <rPh sb="18" eb="20">
      <t>シンダン</t>
    </rPh>
    <rPh sb="20" eb="23">
      <t>コウモクスウ</t>
    </rPh>
    <phoneticPr fontId="2"/>
  </si>
  <si>
    <t>1症例当たりのポイント：A+B+C+D+E+F+G+H+I+J+K+L+M+N</t>
    <rPh sb="1" eb="3">
      <t>ショウレイ</t>
    </rPh>
    <rPh sb="3" eb="4">
      <t>ア</t>
    </rPh>
    <phoneticPr fontId="2"/>
  </si>
  <si>
    <t>乳児、新生児</t>
    <rPh sb="0" eb="2">
      <t>ニュウジ</t>
    </rPh>
    <rPh sb="3" eb="6">
      <t>シンセイジ</t>
    </rPh>
    <phoneticPr fontId="2"/>
  </si>
  <si>
    <t>5～9回</t>
    <rPh sb="3" eb="4">
      <t>カイ</t>
    </rPh>
    <phoneticPr fontId="2"/>
  </si>
  <si>
    <t>10～19回</t>
    <rPh sb="5" eb="6">
      <t>カイ</t>
    </rPh>
    <phoneticPr fontId="2"/>
  </si>
  <si>
    <t>1契約当たりのポイント：O+P</t>
    <rPh sb="1" eb="3">
      <t>ケイヤク</t>
    </rPh>
    <rPh sb="3" eb="4">
      <t>ア</t>
    </rPh>
    <phoneticPr fontId="2"/>
  </si>
  <si>
    <t>②運送料(往復料金)
※保管時および廃棄時の送料</t>
    <rPh sb="1" eb="3">
      <t>ウンソウ</t>
    </rPh>
    <rPh sb="3" eb="4">
      <t>リョウ</t>
    </rPh>
    <rPh sb="5" eb="7">
      <t>オウフク</t>
    </rPh>
    <rPh sb="7" eb="9">
      <t>リョウキン</t>
    </rPh>
    <phoneticPr fontId="2"/>
  </si>
  <si>
    <r>
      <t>①治験薬管理費（薬</t>
    </r>
    <r>
      <rPr>
        <sz val="11"/>
        <rFont val="ＭＳ Ｐゴシック"/>
        <family val="3"/>
        <charset val="128"/>
      </rPr>
      <t>）</t>
    </r>
    <rPh sb="1" eb="4">
      <t>チケンヤク</t>
    </rPh>
    <rPh sb="4" eb="7">
      <t>カンリヒ</t>
    </rPh>
    <rPh sb="8" eb="9">
      <t>クスリ</t>
    </rPh>
    <phoneticPr fontId="2"/>
  </si>
  <si>
    <t>ポイント数×1,000×症例数×0.8</t>
    <rPh sb="4" eb="5">
      <t>スウ</t>
    </rPh>
    <rPh sb="12" eb="14">
      <t>ショウレイ</t>
    </rPh>
    <rPh sb="14" eb="15">
      <t>スウ</t>
    </rPh>
    <phoneticPr fontId="2"/>
  </si>
  <si>
    <t>　　別途、消費税を加算し，その取り扱いについては，小数点以下は切り上げとする。</t>
    <rPh sb="2" eb="4">
      <t>ベット</t>
    </rPh>
    <rPh sb="5" eb="8">
      <t>ショウヒゼイ</t>
    </rPh>
    <rPh sb="9" eb="11">
      <t>カサン</t>
    </rPh>
    <rPh sb="15" eb="16">
      <t>ト</t>
    </rPh>
    <rPh sb="17" eb="18">
      <t>アツカ</t>
    </rPh>
    <rPh sb="25" eb="28">
      <t>ショウスウテン</t>
    </rPh>
    <rPh sb="28" eb="30">
      <t>イカ</t>
    </rPh>
    <rPh sb="31" eb="32">
      <t>キ</t>
    </rPh>
    <rPh sb="33" eb="34">
      <t>ア</t>
    </rPh>
    <phoneticPr fontId="2"/>
  </si>
  <si>
    <t>(①＋②＋③)×0.35</t>
    <phoneticPr fontId="2"/>
  </si>
  <si>
    <t>①＋②＋③＋④</t>
    <phoneticPr fontId="2"/>
  </si>
  <si>
    <t>ポイント数×6,000</t>
    <rPh sb="4" eb="5">
      <t>スウ</t>
    </rPh>
    <phoneticPr fontId="2"/>
  </si>
  <si>
    <t>ポイント数×6,000×0.8</t>
    <rPh sb="4" eb="5">
      <t>スウ</t>
    </rPh>
    <phoneticPr fontId="2"/>
  </si>
  <si>
    <t>①文書保管料(１箱/１年)</t>
    <rPh sb="1" eb="3">
      <t>ブンショ</t>
    </rPh>
    <rPh sb="3" eb="5">
      <t>ホカン</t>
    </rPh>
    <rPh sb="5" eb="6">
      <t>リョウ</t>
    </rPh>
    <rPh sb="8" eb="9">
      <t>ハコ</t>
    </rPh>
    <rPh sb="11" eb="12">
      <t>ネン</t>
    </rPh>
    <phoneticPr fontId="2"/>
  </si>
  <si>
    <t>200×12</t>
    <phoneticPr fontId="2"/>
  </si>
  <si>
    <r>
      <t>200×</t>
    </r>
    <r>
      <rPr>
        <sz val="11"/>
        <rFont val="ＭＳ Ｐゴシック"/>
        <family val="3"/>
        <charset val="128"/>
      </rPr>
      <t>12</t>
    </r>
    <phoneticPr fontId="2"/>
  </si>
  <si>
    <t>外部委託のため、料金が改訂される場合があります</t>
    <rPh sb="0" eb="2">
      <t>ガイブ</t>
    </rPh>
    <rPh sb="2" eb="4">
      <t>イタク</t>
    </rPh>
    <rPh sb="8" eb="10">
      <t>リョウキン</t>
    </rPh>
    <rPh sb="11" eb="13">
      <t>カイテイ</t>
    </rPh>
    <rPh sb="16" eb="18">
      <t>バアイ</t>
    </rPh>
    <phoneticPr fontId="2"/>
  </si>
  <si>
    <t>【治験終了前時】</t>
    <rPh sb="1" eb="3">
      <t>チケン</t>
    </rPh>
    <rPh sb="3" eb="5">
      <t>シュウリョウ</t>
    </rPh>
    <rPh sb="5" eb="6">
      <t>マエ</t>
    </rPh>
    <rPh sb="6" eb="7">
      <t>ジ</t>
    </rPh>
    <phoneticPr fontId="2"/>
  </si>
  <si>
    <t>④事務経費</t>
    <rPh sb="1" eb="3">
      <t>ジム</t>
    </rPh>
    <rPh sb="3" eb="5">
      <t>ケイヒ</t>
    </rPh>
    <phoneticPr fontId="2"/>
  </si>
  <si>
    <t>②事務経費</t>
    <rPh sb="1" eb="3">
      <t>ジム</t>
    </rPh>
    <rPh sb="3" eb="5">
      <t>ケイヒ</t>
    </rPh>
    <phoneticPr fontId="2"/>
  </si>
  <si>
    <t>Q</t>
    <phoneticPr fontId="2"/>
  </si>
  <si>
    <t>S</t>
    <phoneticPr fontId="2"/>
  </si>
  <si>
    <t>X</t>
    <phoneticPr fontId="2"/>
  </si>
  <si>
    <t>Y</t>
    <phoneticPr fontId="2"/>
  </si>
  <si>
    <t>Z</t>
    <phoneticPr fontId="2"/>
  </si>
  <si>
    <t>設定根拠</t>
    <rPh sb="0" eb="2">
      <t>セッテイ</t>
    </rPh>
    <rPh sb="2" eb="4">
      <t>コンキョ</t>
    </rPh>
    <phoneticPr fontId="2"/>
  </si>
  <si>
    <t>治験薬保管期間　　　　　　　　　　　　　　　　</t>
    <rPh sb="0" eb="2">
      <t>チケン</t>
    </rPh>
    <rPh sb="2" eb="3">
      <t>ヤク</t>
    </rPh>
    <rPh sb="3" eb="5">
      <t>ホカン</t>
    </rPh>
    <rPh sb="5" eb="7">
      <t>キカン</t>
    </rPh>
    <phoneticPr fontId="2"/>
  </si>
  <si>
    <t>6か月毎に1ポイント</t>
    <rPh sb="2" eb="3">
      <t>ゲツ</t>
    </rPh>
    <rPh sb="3" eb="4">
      <t>ゴト</t>
    </rPh>
    <phoneticPr fontId="2"/>
  </si>
  <si>
    <t>整理番号</t>
  </si>
  <si>
    <t>区分</t>
  </si>
  <si>
    <t>合　計</t>
    <rPh sb="0" eb="1">
      <t>ゴウ</t>
    </rPh>
    <rPh sb="2" eb="3">
      <t>ケイ</t>
    </rPh>
    <phoneticPr fontId="2"/>
  </si>
  <si>
    <t>③管理経費</t>
    <rPh sb="1" eb="3">
      <t>カンリ</t>
    </rPh>
    <rPh sb="3" eb="5">
      <t>ケイヒ</t>
    </rPh>
    <phoneticPr fontId="2"/>
  </si>
  <si>
    <t>A. 初回契約時</t>
    <rPh sb="3" eb="5">
      <t>ショカイ</t>
    </rPh>
    <rPh sb="5" eb="7">
      <t>ケイヤク</t>
    </rPh>
    <rPh sb="7" eb="8">
      <t>ジ</t>
    </rPh>
    <phoneticPr fontId="2"/>
  </si>
  <si>
    <t>:</t>
    <phoneticPr fontId="2"/>
  </si>
  <si>
    <t xml:space="preserve">    請　　　求…A：初回契約時に請求　B：2年目以降、1年を超える毎に請求</t>
    <rPh sb="24" eb="26">
      <t>ネンメ</t>
    </rPh>
    <rPh sb="26" eb="28">
      <t>イコウ</t>
    </rPh>
    <rPh sb="30" eb="31">
      <t>ネン</t>
    </rPh>
    <rPh sb="32" eb="33">
      <t>コ</t>
    </rPh>
    <rPh sb="35" eb="36">
      <t>ゴト</t>
    </rPh>
    <rPh sb="37" eb="39">
      <t>セイキュウ</t>
    </rPh>
    <phoneticPr fontId="2"/>
  </si>
  <si>
    <t>B. 2年目以降、1年毎</t>
    <rPh sb="4" eb="8">
      <t>ネンメイコウ</t>
    </rPh>
    <rPh sb="10" eb="11">
      <t>ネン</t>
    </rPh>
    <rPh sb="11" eb="12">
      <t>ゴト</t>
    </rPh>
    <phoneticPr fontId="2"/>
  </si>
  <si>
    <t>観察期脱落症例研究経費算出基準</t>
    <rPh sb="0" eb="2">
      <t>カンサツ</t>
    </rPh>
    <rPh sb="2" eb="3">
      <t>キ</t>
    </rPh>
    <rPh sb="3" eb="5">
      <t>ダツラク</t>
    </rPh>
    <rPh sb="5" eb="7">
      <t>ショウレイ</t>
    </rPh>
    <rPh sb="7" eb="9">
      <t>ケンキュウ</t>
    </rPh>
    <rPh sb="9" eb="11">
      <t>ケイヒ</t>
    </rPh>
    <rPh sb="11" eb="13">
      <t>サンシュツ</t>
    </rPh>
    <rPh sb="13" eb="15">
      <t>キジュン</t>
    </rPh>
    <phoneticPr fontId="2"/>
  </si>
  <si>
    <t>　　請　　　求…来院実績をもとに当該費用を算定の上、来院の翌月に請求</t>
    <rPh sb="2" eb="3">
      <t>ショウ</t>
    </rPh>
    <rPh sb="6" eb="7">
      <t>モトム</t>
    </rPh>
    <rPh sb="8" eb="10">
      <t>ライイン</t>
    </rPh>
    <rPh sb="10" eb="12">
      <t>ジッセキ</t>
    </rPh>
    <rPh sb="16" eb="18">
      <t>トウガイ</t>
    </rPh>
    <rPh sb="18" eb="20">
      <t>ヒヨウ</t>
    </rPh>
    <rPh sb="21" eb="23">
      <t>サンテイ</t>
    </rPh>
    <rPh sb="24" eb="25">
      <t>ウエ</t>
    </rPh>
    <rPh sb="26" eb="28">
      <t>ライイン</t>
    </rPh>
    <rPh sb="29" eb="31">
      <t>ヨクゲツ</t>
    </rPh>
    <rPh sb="32" eb="34">
      <t>セイキュウ</t>
    </rPh>
    <phoneticPr fontId="2"/>
  </si>
  <si>
    <t>負担軽減費に係る経費算出基準</t>
    <rPh sb="0" eb="2">
      <t>フタン</t>
    </rPh>
    <rPh sb="2" eb="4">
      <t>ケイゲン</t>
    </rPh>
    <rPh sb="4" eb="5">
      <t>ヒ</t>
    </rPh>
    <rPh sb="6" eb="7">
      <t>カカ</t>
    </rPh>
    <rPh sb="8" eb="10">
      <t>ケイヒ</t>
    </rPh>
    <rPh sb="10" eb="12">
      <t>サンシュツ</t>
    </rPh>
    <rPh sb="12" eb="14">
      <t>キジュン</t>
    </rPh>
    <phoneticPr fontId="2"/>
  </si>
  <si>
    <t>②治験業務に従事する事務職員の賃金</t>
    <rPh sb="1" eb="3">
      <t>チケン</t>
    </rPh>
    <rPh sb="3" eb="5">
      <t>ギョウム</t>
    </rPh>
    <rPh sb="6" eb="8">
      <t>ジュウジ</t>
    </rPh>
    <rPh sb="10" eb="12">
      <t>ジム</t>
    </rPh>
    <rPh sb="12" eb="14">
      <t>ショクイン</t>
    </rPh>
    <rPh sb="15" eb="17">
      <t>チンギン</t>
    </rPh>
    <phoneticPr fontId="2"/>
  </si>
  <si>
    <t>　　請　　　求…同意取得・症例登録確認表をもとに治験薬の回収が完了した後に請求</t>
    <rPh sb="2" eb="3">
      <t>ショウ</t>
    </rPh>
    <rPh sb="6" eb="7">
      <t>モトム</t>
    </rPh>
    <rPh sb="8" eb="10">
      <t>ドウイ</t>
    </rPh>
    <rPh sb="10" eb="12">
      <t>シュトク</t>
    </rPh>
    <rPh sb="13" eb="15">
      <t>ショウレイ</t>
    </rPh>
    <rPh sb="15" eb="17">
      <t>トウロク</t>
    </rPh>
    <rPh sb="17" eb="19">
      <t>カクニン</t>
    </rPh>
    <rPh sb="19" eb="20">
      <t>オモテ</t>
    </rPh>
    <rPh sb="24" eb="26">
      <t>チケン</t>
    </rPh>
    <rPh sb="26" eb="27">
      <t>ヤク</t>
    </rPh>
    <rPh sb="28" eb="30">
      <t>カイシュウ</t>
    </rPh>
    <rPh sb="31" eb="33">
      <t>カンリョウ</t>
    </rPh>
    <rPh sb="35" eb="36">
      <t>アト</t>
    </rPh>
    <rPh sb="37" eb="39">
      <t>セイキュウ</t>
    </rPh>
    <phoneticPr fontId="2"/>
  </si>
  <si>
    <t>≪文書保管に係る経費の算定方法≫</t>
    <rPh sb="1" eb="3">
      <t>ブンショ</t>
    </rPh>
    <rPh sb="3" eb="5">
      <t>ホカン</t>
    </rPh>
    <rPh sb="6" eb="7">
      <t>カカ</t>
    </rPh>
    <rPh sb="8" eb="10">
      <t>ケイヒ</t>
    </rPh>
    <rPh sb="11" eb="13">
      <t>サンテイ</t>
    </rPh>
    <phoneticPr fontId="2"/>
  </si>
  <si>
    <t>　　　　　　　　　 観察期脱落症例に係る経費は、同意取得・症例登録確認表をもとに観察期脱落日の翌月に請求</t>
    <rPh sb="10" eb="12">
      <t>カンサツ</t>
    </rPh>
    <rPh sb="12" eb="13">
      <t>キ</t>
    </rPh>
    <rPh sb="13" eb="15">
      <t>ダツラク</t>
    </rPh>
    <rPh sb="15" eb="17">
      <t>ショウレイ</t>
    </rPh>
    <rPh sb="40" eb="42">
      <t>カンサツ</t>
    </rPh>
    <rPh sb="42" eb="43">
      <t>キ</t>
    </rPh>
    <rPh sb="43" eb="45">
      <t>ダツラク</t>
    </rPh>
    <rPh sb="45" eb="46">
      <t>ヒ</t>
    </rPh>
    <phoneticPr fontId="2"/>
  </si>
  <si>
    <t>　　請　　　求…同意取得・症例登録確認表をもとに治験薬投与開始日の翌月に請求</t>
    <rPh sb="2" eb="3">
      <t>ショウ</t>
    </rPh>
    <rPh sb="6" eb="7">
      <t>モトム</t>
    </rPh>
    <rPh sb="8" eb="10">
      <t>ドウイ</t>
    </rPh>
    <rPh sb="10" eb="12">
      <t>シュトク</t>
    </rPh>
    <rPh sb="13" eb="15">
      <t>ショウレイ</t>
    </rPh>
    <rPh sb="15" eb="17">
      <t>トウロク</t>
    </rPh>
    <rPh sb="17" eb="19">
      <t>カクニン</t>
    </rPh>
    <rPh sb="19" eb="20">
      <t>オモテ</t>
    </rPh>
    <rPh sb="24" eb="27">
      <t>チケンヤク</t>
    </rPh>
    <rPh sb="27" eb="29">
      <t>トウヨ</t>
    </rPh>
    <rPh sb="29" eb="31">
      <t>カイシ</t>
    </rPh>
    <rPh sb="31" eb="32">
      <t>ビ</t>
    </rPh>
    <rPh sb="33" eb="35">
      <t>ヨクゲツ</t>
    </rPh>
    <rPh sb="36" eb="38">
      <t>セイキュウ</t>
    </rPh>
    <phoneticPr fontId="2"/>
  </si>
  <si>
    <t>　　　　　　　　　 マイルストーン払いの場合は、当該症例の治験期間終了日の翌月に請求</t>
    <rPh sb="17" eb="18">
      <t>バラ</t>
    </rPh>
    <rPh sb="20" eb="22">
      <t>バアイ</t>
    </rPh>
    <phoneticPr fontId="2"/>
  </si>
  <si>
    <t>①＋②</t>
    <phoneticPr fontId="2"/>
  </si>
  <si>
    <t>　　下記算出表の経費以外に必要な経費があれば、治験毎に設定する。</t>
    <rPh sb="2" eb="4">
      <t>カキ</t>
    </rPh>
    <rPh sb="4" eb="6">
      <t>サンシュツ</t>
    </rPh>
    <rPh sb="6" eb="7">
      <t>ヒョウ</t>
    </rPh>
    <rPh sb="8" eb="10">
      <t>ケイヒ</t>
    </rPh>
    <rPh sb="10" eb="12">
      <t>イガイ</t>
    </rPh>
    <rPh sb="13" eb="15">
      <t>ヒツヨウ</t>
    </rPh>
    <rPh sb="16" eb="18">
      <t>ケイヒ</t>
    </rPh>
    <rPh sb="23" eb="25">
      <t>チケン</t>
    </rPh>
    <rPh sb="25" eb="26">
      <t>ゴト</t>
    </rPh>
    <rPh sb="27" eb="29">
      <t>セッテイ</t>
    </rPh>
    <phoneticPr fontId="2"/>
  </si>
  <si>
    <t>研究経費算出基準</t>
    <rPh sb="0" eb="2">
      <t>ケンキュウ</t>
    </rPh>
    <rPh sb="2" eb="4">
      <t>ケイヒ</t>
    </rPh>
    <rPh sb="4" eb="6">
      <t>サンシュツ</t>
    </rPh>
    <rPh sb="6" eb="8">
      <t>キジュン</t>
    </rPh>
    <phoneticPr fontId="2"/>
  </si>
  <si>
    <t>金額</t>
    <rPh sb="0" eb="2">
      <t>キンガク</t>
    </rPh>
    <phoneticPr fontId="2"/>
  </si>
  <si>
    <t>本治験に係る関係要員(専従者を除く)の人件費及び建物・機器の減価償却費
(1)×30％</t>
    <phoneticPr fontId="2"/>
  </si>
  <si>
    <t>■医薬品　□医療機器　□再生医療等製品</t>
    <rPh sb="1" eb="4">
      <t>イヤクヒン</t>
    </rPh>
    <rPh sb="6" eb="8">
      <t>イリョウ</t>
    </rPh>
    <rPh sb="8" eb="10">
      <t>キキ</t>
    </rPh>
    <rPh sb="12" eb="14">
      <t>サイセイ</t>
    </rPh>
    <rPh sb="14" eb="16">
      <t>イリョウ</t>
    </rPh>
    <rPh sb="16" eb="17">
      <t>トウ</t>
    </rPh>
    <rPh sb="17" eb="19">
      <t>セイヒン</t>
    </rPh>
    <phoneticPr fontId="2"/>
  </si>
  <si>
    <t>②事務職賃金</t>
    <phoneticPr fontId="2"/>
  </si>
  <si>
    <t>本治験に係る技術料、光熱水費・通信費等の管理的諸経費
（①＋②）×35％</t>
    <phoneticPr fontId="2"/>
  </si>
  <si>
    <t>(1)＋(2)　　（消費税別）</t>
    <phoneticPr fontId="2"/>
  </si>
  <si>
    <t>Ｂ. 2年目以降（1年あたり）</t>
    <rPh sb="4" eb="6">
      <t>ネンメ</t>
    </rPh>
    <rPh sb="6" eb="8">
      <t>イコウ</t>
    </rPh>
    <phoneticPr fontId="2"/>
  </si>
  <si>
    <t>研究費</t>
    <rPh sb="0" eb="2">
      <t>ケンキュウ</t>
    </rPh>
    <rPh sb="2" eb="3">
      <t>ヒ</t>
    </rPh>
    <phoneticPr fontId="2"/>
  </si>
  <si>
    <t>治験薬管理費</t>
    <rPh sb="0" eb="2">
      <t>チケン</t>
    </rPh>
    <rPh sb="2" eb="3">
      <t>ヤク</t>
    </rPh>
    <rPh sb="3" eb="6">
      <t>カンリヒ</t>
    </rPh>
    <phoneticPr fontId="2"/>
  </si>
  <si>
    <t>関西医科大学附属病院のポイント表に基づく
「ﾎﾟｲﾝﾄ数×6,000円×１症例」</t>
    <phoneticPr fontId="2"/>
  </si>
  <si>
    <t>①研究費</t>
    <rPh sb="1" eb="4">
      <t>ケンキュウヒ</t>
    </rPh>
    <phoneticPr fontId="2"/>
  </si>
  <si>
    <t>本治験に係る技術料、光熱水費・通信費等の管理的諸経費
①×35％</t>
    <phoneticPr fontId="2"/>
  </si>
  <si>
    <t>①＋②＋③</t>
    <phoneticPr fontId="2"/>
  </si>
  <si>
    <t>西暦</t>
    <rPh sb="0" eb="2">
      <t>セイレキ</t>
    </rPh>
    <phoneticPr fontId="2"/>
  </si>
  <si>
    <t>治験費用算定明細書</t>
    <rPh sb="0" eb="2">
      <t>チケン</t>
    </rPh>
    <rPh sb="2" eb="3">
      <t>ヒ</t>
    </rPh>
    <rPh sb="3" eb="4">
      <t>ヨウ</t>
    </rPh>
    <rPh sb="4" eb="6">
      <t>サンテイ</t>
    </rPh>
    <rPh sb="6" eb="9">
      <t>メイサイショ</t>
    </rPh>
    <phoneticPr fontId="2"/>
  </si>
  <si>
    <t>放射線科協力費</t>
    <rPh sb="0" eb="3">
      <t>ホウシャセン</t>
    </rPh>
    <rPh sb="3" eb="4">
      <t>カ</t>
    </rPh>
    <rPh sb="4" eb="6">
      <t>キョウリョク</t>
    </rPh>
    <rPh sb="6" eb="7">
      <t>ヒ</t>
    </rPh>
    <phoneticPr fontId="2"/>
  </si>
  <si>
    <t>眼科協力費</t>
    <rPh sb="0" eb="1">
      <t>メ</t>
    </rPh>
    <rPh sb="1" eb="2">
      <t>カ</t>
    </rPh>
    <rPh sb="2" eb="4">
      <t>キョウリョク</t>
    </rPh>
    <rPh sb="4" eb="5">
      <t>ヒ</t>
    </rPh>
    <phoneticPr fontId="2"/>
  </si>
  <si>
    <t>神経内科協力費</t>
    <rPh sb="0" eb="2">
      <t>シンケイ</t>
    </rPh>
    <rPh sb="2" eb="4">
      <t>ナイカ</t>
    </rPh>
    <rPh sb="4" eb="6">
      <t>キョウリョク</t>
    </rPh>
    <rPh sb="6" eb="7">
      <t>ヒ</t>
    </rPh>
    <phoneticPr fontId="2"/>
  </si>
  <si>
    <t>「50,000円×１症例」</t>
    <phoneticPr fontId="2"/>
  </si>
  <si>
    <t>E. 他科協力費</t>
    <rPh sb="3" eb="5">
      <t>タカ</t>
    </rPh>
    <rPh sb="5" eb="8">
      <t>キョウリョクヒ</t>
    </rPh>
    <phoneticPr fontId="2"/>
  </si>
  <si>
    <t>①放射線科協力費</t>
    <rPh sb="1" eb="5">
      <t>ホウシャセンカ</t>
    </rPh>
    <rPh sb="5" eb="8">
      <t>キョウリョクヒ</t>
    </rPh>
    <phoneticPr fontId="2"/>
  </si>
  <si>
    <t>②眼科協力費</t>
    <rPh sb="1" eb="3">
      <t>ガンカ</t>
    </rPh>
    <rPh sb="3" eb="6">
      <t>キョウリョクヒ</t>
    </rPh>
    <phoneticPr fontId="2"/>
  </si>
  <si>
    <t>③神経内科協力費</t>
    <rPh sb="1" eb="3">
      <t>シンケイ</t>
    </rPh>
    <rPh sb="3" eb="5">
      <t>ナイカ</t>
    </rPh>
    <rPh sb="5" eb="8">
      <t>キョウリョクヒ</t>
    </rPh>
    <phoneticPr fontId="2"/>
  </si>
  <si>
    <t>④管理経費</t>
    <rPh sb="1" eb="3">
      <t>カンリ</t>
    </rPh>
    <rPh sb="3" eb="5">
      <t>ケイヒ</t>
    </rPh>
    <phoneticPr fontId="2"/>
  </si>
  <si>
    <t>本治験に係る技術料、光熱水費・通信費等の管理的諸経費
(①＋②＋③)×35％</t>
    <phoneticPr fontId="2"/>
  </si>
  <si>
    <t>放射線科協力費ポイント算出表</t>
    <rPh sb="0" eb="4">
      <t>ホウシャセンカ</t>
    </rPh>
    <rPh sb="4" eb="7">
      <t>キョウリョクヒ</t>
    </rPh>
    <rPh sb="11" eb="13">
      <t>サンシュツ</t>
    </rPh>
    <rPh sb="13" eb="14">
      <t>ヒョウ</t>
    </rPh>
    <phoneticPr fontId="2"/>
  </si>
  <si>
    <t>眼科協力費ポイント算出表</t>
    <rPh sb="0" eb="2">
      <t>ガンカ</t>
    </rPh>
    <rPh sb="2" eb="5">
      <t>キョウリョクヒ</t>
    </rPh>
    <rPh sb="9" eb="11">
      <t>サンシュツ</t>
    </rPh>
    <rPh sb="11" eb="12">
      <t>ヒョウ</t>
    </rPh>
    <phoneticPr fontId="2"/>
  </si>
  <si>
    <t>神経内科協力費ポイント算出表</t>
    <rPh sb="0" eb="2">
      <t>シンケイ</t>
    </rPh>
    <rPh sb="2" eb="4">
      <t>ナイカ</t>
    </rPh>
    <rPh sb="4" eb="7">
      <t>キョウリョクヒ</t>
    </rPh>
    <rPh sb="11" eb="13">
      <t>サンシュツ</t>
    </rPh>
    <rPh sb="13" eb="14">
      <t>ヒョウ</t>
    </rPh>
    <phoneticPr fontId="2"/>
  </si>
  <si>
    <t>必要</t>
    <rPh sb="0" eb="2">
      <t>ヒツヨウ</t>
    </rPh>
    <phoneticPr fontId="2"/>
  </si>
  <si>
    <t>Ⅰ
（ウエイト×1）</t>
    <phoneticPr fontId="2"/>
  </si>
  <si>
    <t>Ⅱ
（ウエイト×2）</t>
    <phoneticPr fontId="2"/>
  </si>
  <si>
    <t>Ⅲ
（ウエイト×3）</t>
    <phoneticPr fontId="2"/>
  </si>
  <si>
    <t>①治験薬管理費</t>
    <rPh sb="1" eb="7">
      <t>チケンヤクカンリヒ</t>
    </rPh>
    <phoneticPr fontId="2"/>
  </si>
  <si>
    <t>関西医科大学附属病院のポイント表に基づく
「ﾎﾟｲﾝﾄ数×1,000円×１症例」</t>
    <phoneticPr fontId="2"/>
  </si>
  <si>
    <t>①負担軽減費</t>
    <rPh sb="1" eb="6">
      <t>フタンケイゲンヒ</t>
    </rPh>
    <phoneticPr fontId="2"/>
  </si>
  <si>
    <t>治験参加に伴う交通費等の負担軽減費に要する経費
「来院回数(1)×7,000円×１症例」</t>
    <phoneticPr fontId="2"/>
  </si>
  <si>
    <t>②事務経費</t>
    <rPh sb="1" eb="5">
      <t>ジムケイヒ</t>
    </rPh>
    <phoneticPr fontId="2"/>
  </si>
  <si>
    <t>1. 固定費（契約単位）</t>
    <rPh sb="3" eb="6">
      <t>コテイヒ</t>
    </rPh>
    <rPh sb="7" eb="9">
      <t>ケイヤク</t>
    </rPh>
    <rPh sb="9" eb="11">
      <t>タンイ</t>
    </rPh>
    <phoneticPr fontId="2"/>
  </si>
  <si>
    <t>２. 変動費（症例単位）</t>
    <rPh sb="3" eb="5">
      <t>ヘンドウ</t>
    </rPh>
    <rPh sb="5" eb="6">
      <t>ヒ</t>
    </rPh>
    <rPh sb="7" eb="11">
      <t>ショウレイタンイ</t>
    </rPh>
    <phoneticPr fontId="2"/>
  </si>
  <si>
    <t>Ｃ. 研究費（実施症例）</t>
    <rPh sb="3" eb="6">
      <t>ケンキュウヒ</t>
    </rPh>
    <rPh sb="7" eb="11">
      <t>ジッシショウレイ</t>
    </rPh>
    <phoneticPr fontId="2"/>
  </si>
  <si>
    <t>Ｄ. 研究費（観察期脱落症例）</t>
    <rPh sb="3" eb="6">
      <t>ケンキュウヒ</t>
    </rPh>
    <rPh sb="7" eb="9">
      <t>カンサツ</t>
    </rPh>
    <rPh sb="9" eb="10">
      <t>キ</t>
    </rPh>
    <rPh sb="10" eb="12">
      <t>ダツラク</t>
    </rPh>
    <rPh sb="12" eb="14">
      <t>ショウレイ</t>
    </rPh>
    <phoneticPr fontId="2"/>
  </si>
  <si>
    <t>G. 治験薬管理経費</t>
    <rPh sb="3" eb="6">
      <t>チケンヤク</t>
    </rPh>
    <rPh sb="6" eb="8">
      <t>カンリ</t>
    </rPh>
    <rPh sb="8" eb="10">
      <t>ケイヒ</t>
    </rPh>
    <phoneticPr fontId="2"/>
  </si>
  <si>
    <t>経費内訳</t>
    <rPh sb="0" eb="2">
      <t>ケイヒ</t>
    </rPh>
    <rPh sb="2" eb="4">
      <t>ウチワケ</t>
    </rPh>
    <phoneticPr fontId="2"/>
  </si>
  <si>
    <t>「文書保管個数(箱)×文書保管月数（月200円×12か月）×文書保管年数」</t>
    <rPh sb="8" eb="9">
      <t>ハコ</t>
    </rPh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</si>
  <si>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</si>
  <si>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</si>
  <si>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</si>
  <si>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</si>
  <si>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①研究費</t>
    <rPh sb="1" eb="3">
      <t>ケンキュウ</t>
    </rPh>
    <rPh sb="3" eb="4">
      <t>ヒ</t>
    </rPh>
    <phoneticPr fontId="2"/>
  </si>
  <si>
    <t>①放射線科協力費</t>
    <rPh sb="1" eb="4">
      <t>ホウシャセン</t>
    </rPh>
    <rPh sb="4" eb="5">
      <t>カ</t>
    </rPh>
    <rPh sb="5" eb="7">
      <t>キョウリョク</t>
    </rPh>
    <rPh sb="7" eb="8">
      <t>ヒ</t>
    </rPh>
    <phoneticPr fontId="2"/>
  </si>
  <si>
    <t>②眼線科協力費</t>
    <rPh sb="1" eb="2">
      <t>メ</t>
    </rPh>
    <rPh sb="2" eb="3">
      <t>セン</t>
    </rPh>
    <rPh sb="3" eb="4">
      <t>カ</t>
    </rPh>
    <rPh sb="4" eb="6">
      <t>キョウリョク</t>
    </rPh>
    <rPh sb="6" eb="7">
      <t>ヒ</t>
    </rPh>
    <phoneticPr fontId="2"/>
  </si>
  <si>
    <t>③神経内科協力費</t>
    <rPh sb="1" eb="3">
      <t>シンケイ</t>
    </rPh>
    <rPh sb="3" eb="5">
      <t>ナイカ</t>
    </rPh>
    <rPh sb="5" eb="7">
      <t>キョウリョク</t>
    </rPh>
    <rPh sb="7" eb="8">
      <t>ヒ</t>
    </rPh>
    <phoneticPr fontId="2"/>
  </si>
  <si>
    <t>(①＋②＋③)×0.35</t>
    <phoneticPr fontId="2"/>
  </si>
  <si>
    <t>①＋②＋③＋④</t>
    <phoneticPr fontId="2"/>
  </si>
  <si>
    <t>①＋②＋③＋④</t>
    <phoneticPr fontId="2"/>
  </si>
  <si>
    <t>研究費等ポイント設定根拠</t>
    <rPh sb="0" eb="3">
      <t>ケンキュウヒ</t>
    </rPh>
    <rPh sb="3" eb="4">
      <t>トウ</t>
    </rPh>
    <rPh sb="8" eb="10">
      <t>セッテイ</t>
    </rPh>
    <rPh sb="10" eb="12">
      <t>コンキョ</t>
    </rPh>
    <phoneticPr fontId="2"/>
  </si>
  <si>
    <t>【研究費】</t>
    <rPh sb="1" eb="4">
      <t>ケンキュウヒ</t>
    </rPh>
    <phoneticPr fontId="2"/>
  </si>
  <si>
    <t>【放射線科協力費】</t>
    <rPh sb="1" eb="5">
      <t>ホウシャセンカ</t>
    </rPh>
    <rPh sb="5" eb="7">
      <t>キョウリョク</t>
    </rPh>
    <rPh sb="7" eb="8">
      <t>ヒ</t>
    </rPh>
    <phoneticPr fontId="2"/>
  </si>
  <si>
    <t>要素</t>
    <rPh sb="0" eb="2">
      <t>ヨウソ</t>
    </rPh>
    <phoneticPr fontId="2"/>
  </si>
  <si>
    <t>【眼科協力費】</t>
    <rPh sb="1" eb="3">
      <t>ガンカ</t>
    </rPh>
    <rPh sb="3" eb="5">
      <t>キョウリョク</t>
    </rPh>
    <rPh sb="5" eb="6">
      <t>ヒ</t>
    </rPh>
    <phoneticPr fontId="2"/>
  </si>
  <si>
    <t>【神経内科協力費】</t>
    <rPh sb="1" eb="3">
      <t>シンケイ</t>
    </rPh>
    <rPh sb="3" eb="5">
      <t>ナイカ</t>
    </rPh>
    <rPh sb="5" eb="7">
      <t>キョウリョク</t>
    </rPh>
    <rPh sb="7" eb="8">
      <t>ヒ</t>
    </rPh>
    <phoneticPr fontId="2"/>
  </si>
  <si>
    <t>文書保管費用算定明細書</t>
    <rPh sb="0" eb="2">
      <t>ブンショ</t>
    </rPh>
    <rPh sb="2" eb="4">
      <t>ホカン</t>
    </rPh>
    <rPh sb="4" eb="6">
      <t>ヒヨウ</t>
    </rPh>
    <rPh sb="6" eb="7">
      <t>サン</t>
    </rPh>
    <rPh sb="7" eb="8">
      <t>テイ</t>
    </rPh>
    <rPh sb="8" eb="11">
      <t>メイサイショ</t>
    </rPh>
    <phoneticPr fontId="2"/>
  </si>
  <si>
    <t>■治験　　□製造販売後臨床試験</t>
    <phoneticPr fontId="2"/>
  </si>
  <si>
    <t>　</t>
  </si>
  <si>
    <t>固定費算出基準</t>
    <rPh sb="0" eb="3">
      <t>コテイヒ</t>
    </rPh>
    <rPh sb="3" eb="5">
      <t>サンシュツ</t>
    </rPh>
    <rPh sb="5" eb="7">
      <t>キジュン</t>
    </rPh>
    <phoneticPr fontId="2"/>
  </si>
  <si>
    <t>Ｄ. 研究費（観察期脱落症例）</t>
    <phoneticPr fontId="2"/>
  </si>
  <si>
    <t>E. 他科協力費</t>
    <phoneticPr fontId="2"/>
  </si>
  <si>
    <t>他科協力費算出基準</t>
    <rPh sb="0" eb="1">
      <t>タ</t>
    </rPh>
    <rPh sb="1" eb="2">
      <t>カ</t>
    </rPh>
    <rPh sb="2" eb="5">
      <t>キョウリョクヒ</t>
    </rPh>
    <rPh sb="5" eb="7">
      <t>サンシュツ</t>
    </rPh>
    <rPh sb="7" eb="9">
      <t>キジュン</t>
    </rPh>
    <phoneticPr fontId="2"/>
  </si>
  <si>
    <t>Ｃ. 研究費（実施症例）</t>
    <phoneticPr fontId="2"/>
  </si>
  <si>
    <t>G. 治験薬管理経費</t>
    <phoneticPr fontId="2"/>
  </si>
  <si>
    <t>１．算定方法…「研究費算出基準」「観察期脱落症例研究費算出基準」「他科協力費算出基準」で算出した単価に症例数を乗じた額</t>
    <rPh sb="8" eb="10">
      <t>ケンキュウ</t>
    </rPh>
    <rPh sb="11" eb="13">
      <t>サンシュツ</t>
    </rPh>
    <rPh sb="24" eb="26">
      <t>ケンキュウ</t>
    </rPh>
    <rPh sb="27" eb="29">
      <t>サンシュツ</t>
    </rPh>
    <rPh sb="33" eb="34">
      <t>タ</t>
    </rPh>
    <rPh sb="34" eb="35">
      <t>カ</t>
    </rPh>
    <rPh sb="35" eb="38">
      <t>キョウリョクヒ</t>
    </rPh>
    <rPh sb="38" eb="40">
      <t>サンシュツ</t>
    </rPh>
    <rPh sb="40" eb="42">
      <t>キジュン</t>
    </rPh>
    <phoneticPr fontId="2"/>
  </si>
  <si>
    <t>１．算定方法…「負担軽減費に係る経費算出基準」で算出した単価に症例数を乗じた額</t>
    <rPh sb="14" eb="15">
      <t>カカ</t>
    </rPh>
    <rPh sb="16" eb="18">
      <t>ケイヒ</t>
    </rPh>
    <phoneticPr fontId="2"/>
  </si>
  <si>
    <t>１．算定方法… 「治験薬管理経費算出基準」で算出した単価に症例数を乗じた額</t>
    <rPh sb="14" eb="16">
      <t>ケイヒ</t>
    </rPh>
    <phoneticPr fontId="2"/>
  </si>
  <si>
    <t>治験薬管理経費算出基準</t>
    <rPh sb="0" eb="3">
      <t>チケンヤク</t>
    </rPh>
    <rPh sb="3" eb="5">
      <t>カンリ</t>
    </rPh>
    <rPh sb="5" eb="7">
      <t>ケイヒ</t>
    </rPh>
    <rPh sb="7" eb="9">
      <t>サンシュツ</t>
    </rPh>
    <rPh sb="9" eb="11">
      <t>キジュン</t>
    </rPh>
    <phoneticPr fontId="2"/>
  </si>
  <si>
    <t>下記の算出表に従い算定した経費を1箱/１年当たりの単価とする。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8">
      <t>ハコ</t>
    </rPh>
    <rPh sb="21" eb="22">
      <t>ア</t>
    </rPh>
    <rPh sb="25" eb="27">
      <t>タンカ</t>
    </rPh>
    <phoneticPr fontId="2"/>
  </si>
  <si>
    <t>　　請　　　求…当院が指定する外部業者へ保管を委託する場合、保管箱数および保管期間を協議の上、治験終了時に請求</t>
    <rPh sb="2" eb="3">
      <t>ショウ</t>
    </rPh>
    <rPh sb="6" eb="7">
      <t>モトム</t>
    </rPh>
    <rPh sb="8" eb="10">
      <t>トウイン</t>
    </rPh>
    <rPh sb="11" eb="13">
      <t>シテイ</t>
    </rPh>
    <rPh sb="15" eb="17">
      <t>ガイブ</t>
    </rPh>
    <rPh sb="17" eb="19">
      <t>ギョウシャ</t>
    </rPh>
    <rPh sb="20" eb="22">
      <t>ホカン</t>
    </rPh>
    <rPh sb="23" eb="25">
      <t>イタク</t>
    </rPh>
    <rPh sb="27" eb="29">
      <t>バアイ</t>
    </rPh>
    <rPh sb="30" eb="32">
      <t>ホカン</t>
    </rPh>
    <rPh sb="32" eb="33">
      <t>バコ</t>
    </rPh>
    <rPh sb="33" eb="34">
      <t>カズ</t>
    </rPh>
    <rPh sb="37" eb="39">
      <t>ホカン</t>
    </rPh>
    <rPh sb="39" eb="41">
      <t>キカン</t>
    </rPh>
    <rPh sb="42" eb="44">
      <t>キョウギ</t>
    </rPh>
    <rPh sb="45" eb="46">
      <t>ウエ</t>
    </rPh>
    <rPh sb="47" eb="49">
      <t>チケン</t>
    </rPh>
    <rPh sb="49" eb="51">
      <t>シュウリョウ</t>
    </rPh>
    <rPh sb="51" eb="52">
      <t>ジ</t>
    </rPh>
    <rPh sb="53" eb="55">
      <t>セイキュウ</t>
    </rPh>
    <phoneticPr fontId="2"/>
  </si>
  <si>
    <t>１．算定方法… 「文書保管に係る経費算出基準」で算出した単価に保管箱数および保管期間を乗じた額</t>
    <rPh sb="14" eb="15">
      <t>カカ</t>
    </rPh>
    <rPh sb="16" eb="18">
      <t>ケイヒ</t>
    </rPh>
    <phoneticPr fontId="2"/>
  </si>
  <si>
    <t>文書保管に係る経費算出基準</t>
    <rPh sb="0" eb="2">
      <t>ブンショ</t>
    </rPh>
    <rPh sb="2" eb="4">
      <t>ホカン</t>
    </rPh>
    <rPh sb="5" eb="6">
      <t>カカ</t>
    </rPh>
    <rPh sb="7" eb="9">
      <t>ケイヒ</t>
    </rPh>
    <rPh sb="9" eb="11">
      <t>サンシュツ</t>
    </rPh>
    <rPh sb="11" eb="13">
      <t>キジュン</t>
    </rPh>
    <phoneticPr fontId="2"/>
  </si>
  <si>
    <t>F. 負担軽減費に係る経費</t>
    <rPh sb="9" eb="10">
      <t>カカ</t>
    </rPh>
    <rPh sb="11" eb="13">
      <t>ケイヒ</t>
    </rPh>
    <phoneticPr fontId="2"/>
  </si>
  <si>
    <t>F. 負担軽減費に係る経費</t>
    <rPh sb="3" eb="8">
      <t>フタンケイゲンヒ</t>
    </rPh>
    <rPh sb="9" eb="10">
      <t>カカ</t>
    </rPh>
    <rPh sb="11" eb="13">
      <t>ケイヒ</t>
    </rPh>
    <phoneticPr fontId="2"/>
  </si>
  <si>
    <t>下記の算出表に従い算定した経費を1症例1回当たりの単価とする。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9">
      <t>ショウレイ</t>
    </rPh>
    <rPh sb="20" eb="21">
      <t>カイ</t>
    </rPh>
    <rPh sb="21" eb="22">
      <t>ア</t>
    </rPh>
    <rPh sb="25" eb="27">
      <t>タンカ</t>
    </rPh>
    <phoneticPr fontId="2"/>
  </si>
  <si>
    <t>１．算定方法…「固定費算出基準」で算出した経費</t>
    <rPh sb="8" eb="11">
      <t>コテイヒ</t>
    </rPh>
    <phoneticPr fontId="2"/>
  </si>
  <si>
    <t>≪固定費（契約単位）の算定方法≫</t>
    <rPh sb="1" eb="4">
      <t>コテイヒ</t>
    </rPh>
    <rPh sb="5" eb="7">
      <t>ケイヤク</t>
    </rPh>
    <rPh sb="7" eb="9">
      <t>タンイ</t>
    </rPh>
    <phoneticPr fontId="2"/>
  </si>
  <si>
    <t>≪変動費（症例単位）の算定方法≫</t>
    <rPh sb="1" eb="3">
      <t>ヘンドウ</t>
    </rPh>
    <rPh sb="3" eb="4">
      <t>ヒ</t>
    </rPh>
    <rPh sb="5" eb="7">
      <t>ショウレイ</t>
    </rPh>
    <rPh sb="7" eb="9">
      <t>タンイ</t>
    </rPh>
    <phoneticPr fontId="2"/>
  </si>
  <si>
    <t>【治験薬管理経費】</t>
    <rPh sb="1" eb="4">
      <t>チケンヤク</t>
    </rPh>
    <rPh sb="4" eb="6">
      <t>カンリ</t>
    </rPh>
    <rPh sb="6" eb="8">
      <t>ケイヒ</t>
    </rPh>
    <phoneticPr fontId="2"/>
  </si>
  <si>
    <t>Ｂ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</si>
  <si>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</si>
  <si>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</si>
  <si>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</si>
  <si>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</si>
  <si>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</si>
  <si>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49～72週
73週以上は24週ごとにウエイト×3ずつ加算</t>
    <rPh sb="5" eb="6">
      <t>シュウ</t>
    </rPh>
    <rPh sb="9" eb="10">
      <t>シュウ</t>
    </rPh>
    <rPh sb="10" eb="12">
      <t>イジョウ</t>
    </rPh>
    <rPh sb="15" eb="16">
      <t>シュウ</t>
    </rPh>
    <rPh sb="27" eb="29">
      <t>カサン</t>
    </rPh>
    <phoneticPr fontId="2"/>
  </si>
  <si>
    <t>20～29回
30回以上は10回ごとにウエイト×3ずつ加算</t>
    <rPh sb="5" eb="6">
      <t>カイ</t>
    </rPh>
    <rPh sb="9" eb="12">
      <t>カイイジョウ</t>
    </rPh>
    <rPh sb="15" eb="16">
      <t>カイ</t>
    </rPh>
    <rPh sb="27" eb="29">
      <t>カサン</t>
    </rPh>
    <phoneticPr fontId="2"/>
  </si>
  <si>
    <t>ポイント</t>
    <phoneticPr fontId="2"/>
  </si>
  <si>
    <t>■治験　　□製造販売後臨床試験</t>
    <phoneticPr fontId="2"/>
  </si>
  <si>
    <t>治験</t>
    <rPh sb="0" eb="2">
      <t>チケン</t>
    </rPh>
    <phoneticPr fontId="2"/>
  </si>
  <si>
    <t>M</t>
    <phoneticPr fontId="2"/>
  </si>
  <si>
    <t>N</t>
    <phoneticPr fontId="2"/>
  </si>
  <si>
    <t>M</t>
    <phoneticPr fontId="2"/>
  </si>
  <si>
    <t>研究費ポイント算出表（医薬品）</t>
    <rPh sb="0" eb="3">
      <t>ケンキュウヒ</t>
    </rPh>
    <rPh sb="7" eb="9">
      <t>サンシュツ</t>
    </rPh>
    <rPh sb="9" eb="10">
      <t>ヒョウ</t>
    </rPh>
    <rPh sb="11" eb="14">
      <t>イヤクヒン</t>
    </rPh>
    <phoneticPr fontId="2"/>
  </si>
  <si>
    <t>(①＋②)×0.35</t>
    <phoneticPr fontId="2"/>
  </si>
  <si>
    <t>治験審査委員会における審査料（外部委員の審査指導料、システム利用料を含む）</t>
    <rPh sb="30" eb="32">
      <t>リヨウ</t>
    </rPh>
    <rPh sb="32" eb="33">
      <t>リョウ</t>
    </rPh>
    <phoneticPr fontId="2"/>
  </si>
  <si>
    <t>（□新 規　□変 更）</t>
    <phoneticPr fontId="2"/>
  </si>
  <si>
    <t>治験課題名：
（治験実施計画書番号：　　　　　　　　　　）</t>
    <phoneticPr fontId="2"/>
  </si>
  <si>
    <t>「2,000円(基本片道料金)×往復(2回)」　※保管時および廃棄時の送料</t>
    <phoneticPr fontId="2"/>
  </si>
  <si>
    <t>保管期間の設定根拠：</t>
    <rPh sb="0" eb="2">
      <t>ホカン</t>
    </rPh>
    <rPh sb="2" eb="4">
      <t>キカン</t>
    </rPh>
    <rPh sb="5" eb="7">
      <t>セッテイ</t>
    </rPh>
    <rPh sb="7" eb="9">
      <t>コンキョ</t>
    </rPh>
    <phoneticPr fontId="2"/>
  </si>
  <si>
    <t>①＋②　　（消費税別）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</si>
</sst>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##,###,###&quot;円&quot;"/>
    <numFmt numFmtId="178" formatCode="yyyy&quot;年&quot;m&quot;月&quot;d&quot;日&quot;;@"/>
    <numFmt numFmtId="179" formatCode="#,##0&quot;円&quot;"/>
    <numFmt numFmtId="180" formatCode="0&quot; ﾎﾟｲﾝﾄ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HGｺﾞｼｯｸM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33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0" xfId="0" applyFill="1" applyAlignment="1">
      <alignment horizontal="justify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9" fillId="2" borderId="34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textRotation="255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vertical="center"/>
    </xf>
    <xf numFmtId="0" fontId="9" fillId="0" borderId="5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6" fillId="0" borderId="16" xfId="3" applyFont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177" fontId="16" fillId="0" borderId="0" xfId="2" applyNumberFormat="1" applyFont="1" applyAlignment="1">
      <alignment horizontal="right" vertical="center" wrapTex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176" fontId="16" fillId="0" borderId="0" xfId="3" applyNumberFormat="1" applyFont="1" applyAlignment="1">
      <alignment horizontal="center" vertical="center"/>
    </xf>
    <xf numFmtId="177" fontId="16" fillId="0" borderId="0" xfId="2" applyNumberFormat="1" applyFont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16" fillId="0" borderId="14" xfId="3" applyFont="1" applyBorder="1">
      <alignment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9" fillId="0" borderId="0" xfId="1" applyFont="1"/>
    <xf numFmtId="0" fontId="20" fillId="0" borderId="0" xfId="1" applyFont="1"/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107" xfId="3" applyFont="1" applyBorder="1" applyAlignment="1">
      <alignment horizontal="center" vertical="center"/>
    </xf>
    <xf numFmtId="0" fontId="16" fillId="0" borderId="0" xfId="3" applyFont="1" applyAlignment="1"/>
    <xf numFmtId="0" fontId="10" fillId="0" borderId="14" xfId="0" applyFont="1" applyBorder="1" applyAlignment="1">
      <alignment horizontal="center" vertical="center" wrapText="1"/>
    </xf>
    <xf numFmtId="177" fontId="16" fillId="0" borderId="0" xfId="2" applyNumberFormat="1" applyFont="1" applyAlignment="1">
      <alignment vertical="center" wrapText="1"/>
    </xf>
    <xf numFmtId="0" fontId="23" fillId="0" borderId="0" xfId="3" applyFont="1">
      <alignment vertical="center"/>
    </xf>
    <xf numFmtId="0" fontId="10" fillId="0" borderId="0" xfId="3" applyFont="1">
      <alignment vertical="center"/>
    </xf>
    <xf numFmtId="0" fontId="12" fillId="0" borderId="0" xfId="3" applyFont="1">
      <alignment vertical="center"/>
    </xf>
    <xf numFmtId="0" fontId="16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9" fillId="0" borderId="0" xfId="0" applyFont="1" applyAlignment="1">
      <alignment vertical="center" textRotation="255" wrapText="1"/>
    </xf>
    <xf numFmtId="0" fontId="10" fillId="0" borderId="0" xfId="0" applyFont="1" applyAlignment="1">
      <alignment vertical="center"/>
    </xf>
    <xf numFmtId="0" fontId="9" fillId="0" borderId="104" xfId="0" applyFont="1" applyBorder="1" applyAlignment="1">
      <alignment vertical="center" textRotation="255" wrapText="1"/>
    </xf>
    <xf numFmtId="0" fontId="9" fillId="0" borderId="101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9" fillId="0" borderId="10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58" xfId="0" applyFont="1" applyBorder="1" applyAlignment="1">
      <alignment vertical="center" wrapText="1"/>
    </xf>
    <xf numFmtId="0" fontId="9" fillId="0" borderId="110" xfId="0" applyFont="1" applyBorder="1" applyAlignment="1">
      <alignment vertical="center" wrapText="1"/>
    </xf>
    <xf numFmtId="0" fontId="9" fillId="0" borderId="112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9" fillId="0" borderId="104" xfId="0" applyFont="1" applyBorder="1" applyAlignment="1">
      <alignment horizontal="center" vertical="center" textRotation="255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3" applyFont="1" applyAlignment="1" applyProtection="1">
      <alignment horizontal="left" vertical="center"/>
      <protection locked="0"/>
    </xf>
    <xf numFmtId="0" fontId="10" fillId="5" borderId="88" xfId="0" applyFont="1" applyFill="1" applyBorder="1" applyAlignment="1" applyProtection="1">
      <alignment horizontal="center" vertical="center" wrapText="1"/>
      <protection locked="0"/>
    </xf>
    <xf numFmtId="0" fontId="10" fillId="5" borderId="105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16" fillId="6" borderId="14" xfId="3" applyFont="1" applyFill="1" applyBorder="1" applyProtection="1">
      <alignment vertical="center"/>
      <protection locked="0"/>
    </xf>
    <xf numFmtId="0" fontId="9" fillId="0" borderId="4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9" fillId="5" borderId="44" xfId="0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9" fillId="5" borderId="73" xfId="0" applyFont="1" applyFill="1" applyBorder="1" applyAlignment="1" applyProtection="1">
      <alignment horizontal="center" vertical="center"/>
      <protection locked="0"/>
    </xf>
    <xf numFmtId="0" fontId="9" fillId="5" borderId="63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72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24" fillId="0" borderId="88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176" fontId="16" fillId="0" borderId="14" xfId="3" applyNumberFormat="1" applyFont="1" applyBorder="1" applyAlignment="1">
      <alignment horizontal="left" vertical="center"/>
    </xf>
    <xf numFmtId="177" fontId="16" fillId="0" borderId="14" xfId="2" applyNumberFormat="1" applyFont="1" applyBorder="1" applyAlignment="1">
      <alignment vertical="center" wrapText="1"/>
    </xf>
    <xf numFmtId="176" fontId="16" fillId="0" borderId="14" xfId="3" applyNumberFormat="1" applyFont="1" applyBorder="1" applyAlignment="1">
      <alignment horizontal="center" vertical="center"/>
    </xf>
    <xf numFmtId="176" fontId="16" fillId="0" borderId="14" xfId="3" applyNumberFormat="1" applyFont="1" applyBorder="1" applyAlignment="1">
      <alignment horizontal="left" vertical="center" wrapText="1"/>
    </xf>
    <xf numFmtId="177" fontId="16" fillId="0" borderId="14" xfId="2" applyNumberFormat="1" applyFont="1" applyBorder="1" applyAlignment="1">
      <alignment horizontal="right" vertical="center" wrapText="1"/>
    </xf>
    <xf numFmtId="176" fontId="16" fillId="0" borderId="19" xfId="3" applyNumberFormat="1" applyFont="1" applyBorder="1" applyAlignment="1">
      <alignment horizontal="left" vertical="center"/>
    </xf>
    <xf numFmtId="177" fontId="16" fillId="0" borderId="19" xfId="2" applyNumberFormat="1" applyFont="1" applyBorder="1" applyAlignment="1">
      <alignment vertical="center" wrapText="1"/>
    </xf>
    <xf numFmtId="176" fontId="16" fillId="0" borderId="13" xfId="3" applyNumberFormat="1" applyFont="1" applyBorder="1" applyAlignment="1">
      <alignment horizontal="center" vertical="center"/>
    </xf>
    <xf numFmtId="177" fontId="16" fillId="0" borderId="13" xfId="2" applyNumberFormat="1" applyFont="1" applyBorder="1" applyAlignment="1">
      <alignment vertical="center" wrapText="1"/>
    </xf>
    <xf numFmtId="176" fontId="16" fillId="0" borderId="19" xfId="3" applyNumberFormat="1" applyFont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0" fontId="0" fillId="0" borderId="14" xfId="0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5" fillId="0" borderId="107" xfId="1" applyFont="1" applyBorder="1" applyAlignment="1">
      <alignment horizontal="center" vertical="center" wrapText="1"/>
    </xf>
    <xf numFmtId="179" fontId="16" fillId="0" borderId="14" xfId="2" applyNumberFormat="1" applyFont="1" applyBorder="1" applyAlignment="1">
      <alignment vertical="center" wrapText="1"/>
    </xf>
    <xf numFmtId="179" fontId="16" fillId="0" borderId="19" xfId="2" applyNumberFormat="1" applyFont="1" applyBorder="1" applyAlignment="1">
      <alignment vertical="center" wrapText="1"/>
    </xf>
    <xf numFmtId="179" fontId="16" fillId="0" borderId="13" xfId="2" applyNumberFormat="1" applyFont="1" applyBorder="1" applyAlignment="1">
      <alignment vertical="center" wrapText="1"/>
    </xf>
    <xf numFmtId="179" fontId="16" fillId="0" borderId="13" xfId="2" applyNumberFormat="1" applyFont="1" applyBorder="1" applyAlignment="1">
      <alignment horizontal="right" vertical="center" wrapText="1"/>
    </xf>
    <xf numFmtId="180" fontId="16" fillId="0" borderId="16" xfId="3" applyNumberFormat="1" applyFont="1" applyBorder="1" applyAlignment="1">
      <alignment horizontal="right" vertical="center" indent="1"/>
    </xf>
    <xf numFmtId="0" fontId="0" fillId="3" borderId="63" xfId="0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56" fontId="15" fillId="5" borderId="84" xfId="3" quotePrefix="1" applyNumberFormat="1" applyFont="1" applyFill="1" applyBorder="1" applyAlignment="1" applyProtection="1">
      <alignment horizontal="left" vertical="center"/>
      <protection locked="0"/>
    </xf>
    <xf numFmtId="56" fontId="15" fillId="5" borderId="86" xfId="3" quotePrefix="1" applyNumberFormat="1" applyFont="1" applyFill="1" applyBorder="1" applyAlignment="1" applyProtection="1">
      <alignment horizontal="left" vertical="center"/>
      <protection locked="0"/>
    </xf>
    <xf numFmtId="56" fontId="15" fillId="5" borderId="87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61" xfId="3" applyFont="1" applyBorder="1" applyAlignment="1">
      <alignment horizontal="center" vertical="center"/>
    </xf>
    <xf numFmtId="0" fontId="15" fillId="0" borderId="62" xfId="3" applyFont="1" applyBorder="1" applyAlignment="1">
      <alignment horizontal="center" vertical="center"/>
    </xf>
    <xf numFmtId="0" fontId="15" fillId="0" borderId="66" xfId="3" applyFont="1" applyBorder="1" applyAlignment="1" applyProtection="1">
      <alignment horizontal="left" vertical="center"/>
      <protection locked="0"/>
    </xf>
    <xf numFmtId="0" fontId="15" fillId="0" borderId="67" xfId="3" applyFont="1" applyBorder="1" applyAlignment="1" applyProtection="1">
      <alignment horizontal="left" vertical="center"/>
      <protection locked="0"/>
    </xf>
    <xf numFmtId="0" fontId="15" fillId="0" borderId="68" xfId="3" applyFont="1" applyBorder="1" applyAlignment="1" applyProtection="1">
      <alignment horizontal="left" vertical="center"/>
      <protection locked="0"/>
    </xf>
    <xf numFmtId="0" fontId="15" fillId="0" borderId="70" xfId="3" applyFont="1" applyBorder="1" applyAlignment="1" applyProtection="1">
      <alignment horizontal="left" vertical="center"/>
      <protection locked="0"/>
    </xf>
    <xf numFmtId="0" fontId="15" fillId="0" borderId="69" xfId="3" applyFont="1" applyBorder="1" applyAlignment="1" applyProtection="1">
      <alignment horizontal="left" vertical="center"/>
      <protection locked="0"/>
    </xf>
    <xf numFmtId="0" fontId="15" fillId="0" borderId="71" xfId="3" applyFont="1" applyBorder="1" applyAlignment="1" applyProtection="1">
      <alignment horizontal="left" vertical="center"/>
      <protection locked="0"/>
    </xf>
    <xf numFmtId="0" fontId="13" fillId="0" borderId="0" xfId="3" applyFont="1" applyAlignment="1">
      <alignment horizontal="left"/>
    </xf>
    <xf numFmtId="0" fontId="16" fillId="5" borderId="0" xfId="3" applyFont="1" applyFill="1" applyAlignment="1" applyProtection="1">
      <alignment horizontal="left"/>
      <protection locked="0"/>
    </xf>
    <xf numFmtId="178" fontId="16" fillId="5" borderId="0" xfId="3" applyNumberFormat="1" applyFont="1" applyFill="1" applyAlignment="1" applyProtection="1">
      <alignment horizontal="left" vertical="center" indent="1"/>
      <protection locked="0"/>
    </xf>
    <xf numFmtId="0" fontId="16" fillId="5" borderId="14" xfId="3" applyFont="1" applyFill="1" applyBorder="1" applyAlignment="1" applyProtection="1">
      <alignment horizontal="left" vertical="top" wrapText="1"/>
      <protection locked="0"/>
    </xf>
    <xf numFmtId="0" fontId="16" fillId="0" borderId="14" xfId="3" applyFont="1" applyBorder="1" applyAlignment="1">
      <alignment horizontal="left" vertical="center"/>
    </xf>
    <xf numFmtId="0" fontId="16" fillId="0" borderId="88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6" fillId="0" borderId="1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17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left" vertical="center" wrapText="1"/>
    </xf>
    <xf numFmtId="0" fontId="16" fillId="0" borderId="16" xfId="3" applyFont="1" applyBorder="1" applyAlignment="1">
      <alignment horizontal="left" vertical="center" wrapText="1"/>
    </xf>
    <xf numFmtId="0" fontId="16" fillId="0" borderId="122" xfId="3" applyFont="1" applyBorder="1" applyAlignment="1">
      <alignment horizontal="left" vertical="center" wrapText="1"/>
    </xf>
    <xf numFmtId="0" fontId="16" fillId="0" borderId="123" xfId="3" applyFont="1" applyBorder="1" applyAlignment="1">
      <alignment horizontal="left" vertical="center" wrapText="1"/>
    </xf>
    <xf numFmtId="0" fontId="16" fillId="0" borderId="124" xfId="3" applyFont="1" applyBorder="1" applyAlignment="1">
      <alignment horizontal="left" vertical="center" wrapText="1"/>
    </xf>
    <xf numFmtId="0" fontId="16" fillId="0" borderId="125" xfId="3" applyFont="1" applyBorder="1" applyAlignment="1">
      <alignment horizontal="left" vertical="center"/>
    </xf>
    <xf numFmtId="0" fontId="16" fillId="0" borderId="9" xfId="3" applyFont="1" applyBorder="1" applyAlignment="1">
      <alignment horizontal="left" vertical="center"/>
    </xf>
    <xf numFmtId="0" fontId="16" fillId="0" borderId="126" xfId="3" applyFont="1" applyBorder="1" applyAlignment="1">
      <alignment horizontal="left" vertical="center"/>
    </xf>
    <xf numFmtId="0" fontId="16" fillId="0" borderId="14" xfId="3" applyFont="1" applyBorder="1" applyAlignment="1">
      <alignment horizontal="center" vertical="center"/>
    </xf>
    <xf numFmtId="0" fontId="16" fillId="0" borderId="14" xfId="3" applyFont="1" applyBorder="1" applyAlignment="1">
      <alignment horizontal="left" vertical="center" wrapText="1"/>
    </xf>
    <xf numFmtId="0" fontId="16" fillId="0" borderId="19" xfId="3" applyFont="1" applyBorder="1" applyAlignment="1">
      <alignment horizontal="left" vertical="center" wrapText="1"/>
    </xf>
    <xf numFmtId="0" fontId="19" fillId="0" borderId="0" xfId="1" applyFont="1"/>
    <xf numFmtId="0" fontId="15" fillId="0" borderId="62" xfId="1" applyFont="1" applyBorder="1" applyAlignment="1">
      <alignment horizontal="center" vertical="center" wrapText="1"/>
    </xf>
    <xf numFmtId="0" fontId="15" fillId="0" borderId="107" xfId="1" applyFont="1" applyBorder="1" applyAlignment="1">
      <alignment horizontal="center" vertical="center" wrapText="1"/>
    </xf>
    <xf numFmtId="0" fontId="15" fillId="5" borderId="87" xfId="1" applyFont="1" applyFill="1" applyBorder="1" applyAlignment="1" applyProtection="1">
      <alignment horizontal="center" vertical="center"/>
      <protection locked="0"/>
    </xf>
    <xf numFmtId="0" fontId="15" fillId="5" borderId="108" xfId="1" applyFont="1" applyFill="1" applyBorder="1" applyAlignment="1" applyProtection="1">
      <alignment horizontal="center" vertical="center"/>
      <protection locked="0"/>
    </xf>
    <xf numFmtId="0" fontId="15" fillId="0" borderId="66" xfId="1" applyFont="1" applyBorder="1" applyAlignment="1" applyProtection="1">
      <alignment horizontal="left" vertical="center" wrapText="1"/>
      <protection locked="0"/>
    </xf>
    <xf numFmtId="0" fontId="15" fillId="0" borderId="67" xfId="1" applyFont="1" applyBorder="1" applyAlignment="1" applyProtection="1">
      <alignment horizontal="left" vertical="center" wrapText="1"/>
      <protection locked="0"/>
    </xf>
    <xf numFmtId="0" fontId="15" fillId="0" borderId="68" xfId="1" applyFont="1" applyBorder="1" applyAlignment="1" applyProtection="1">
      <alignment horizontal="left" vertical="center" wrapText="1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109" xfId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9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178" fontId="16" fillId="0" borderId="0" xfId="3" applyNumberFormat="1" applyFont="1" applyAlignment="1" applyProtection="1">
      <alignment horizontal="left" vertical="center" indent="1"/>
      <protection locked="0"/>
    </xf>
    <xf numFmtId="0" fontId="9" fillId="0" borderId="14" xfId="0" applyFont="1" applyBorder="1" applyAlignment="1">
      <alignment horizontal="left" vertical="center" wrapText="1" shrinkToFit="1"/>
    </xf>
    <xf numFmtId="0" fontId="9" fillId="0" borderId="14" xfId="0" applyFont="1" applyBorder="1" applyAlignment="1" applyProtection="1">
      <alignment horizontal="left" vertical="center" wrapText="1" shrinkToFit="1"/>
      <protection locked="0"/>
    </xf>
    <xf numFmtId="0" fontId="12" fillId="0" borderId="18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56" fontId="24" fillId="0" borderId="15" xfId="3" quotePrefix="1" applyNumberFormat="1" applyFont="1" applyBorder="1" applyAlignment="1" applyProtection="1">
      <alignment horizontal="center" vertical="center"/>
      <protection locked="0"/>
    </xf>
    <xf numFmtId="56" fontId="24" fillId="0" borderId="16" xfId="3" quotePrefix="1" applyNumberFormat="1" applyFont="1" applyBorder="1" applyAlignment="1" applyProtection="1">
      <alignment horizontal="center" vertical="center"/>
      <protection locked="0"/>
    </xf>
    <xf numFmtId="0" fontId="24" fillId="0" borderId="32" xfId="3" applyFont="1" applyBorder="1" applyAlignment="1">
      <alignment horizontal="center" vertical="center"/>
    </xf>
    <xf numFmtId="0" fontId="24" fillId="0" borderId="121" xfId="3" applyFont="1" applyBorder="1" applyAlignment="1">
      <alignment horizontal="center" vertical="center"/>
    </xf>
    <xf numFmtId="0" fontId="24" fillId="0" borderId="73" xfId="3" applyFont="1" applyBorder="1" applyAlignment="1" applyProtection="1">
      <alignment horizontal="left" vertical="center"/>
      <protection locked="0"/>
    </xf>
    <xf numFmtId="0" fontId="24" fillId="0" borderId="63" xfId="3" applyFont="1" applyBorder="1" applyAlignment="1" applyProtection="1">
      <alignment horizontal="left" vertical="center"/>
      <protection locked="0"/>
    </xf>
    <xf numFmtId="0" fontId="24" fillId="0" borderId="90" xfId="3" applyFont="1" applyBorder="1" applyAlignment="1" applyProtection="1">
      <alignment horizontal="left" vertical="center"/>
      <protection locked="0"/>
    </xf>
    <xf numFmtId="0" fontId="24" fillId="0" borderId="45" xfId="3" applyFont="1" applyBorder="1" applyAlignment="1" applyProtection="1">
      <alignment horizontal="left" vertical="center"/>
      <protection locked="0"/>
    </xf>
    <xf numFmtId="0" fontId="24" fillId="0" borderId="77" xfId="3" applyFont="1" applyBorder="1" applyAlignment="1" applyProtection="1">
      <alignment horizontal="left" vertical="center"/>
      <protection locked="0"/>
    </xf>
    <xf numFmtId="0" fontId="24" fillId="0" borderId="120" xfId="3" applyFont="1" applyBorder="1" applyAlignment="1" applyProtection="1">
      <alignment horizontal="left" vertical="center"/>
      <protection locked="0"/>
    </xf>
    <xf numFmtId="0" fontId="16" fillId="6" borderId="0" xfId="3" applyFont="1" applyFill="1" applyAlignment="1" applyProtection="1">
      <alignment horizontal="left" vertical="top"/>
      <protection locked="0"/>
    </xf>
    <xf numFmtId="0" fontId="16" fillId="0" borderId="13" xfId="3" applyFont="1" applyBorder="1" applyAlignment="1">
      <alignment horizontal="left" vertical="center" indent="1"/>
    </xf>
    <xf numFmtId="56" fontId="15" fillId="6" borderId="84" xfId="3" quotePrefix="1" applyNumberFormat="1" applyFont="1" applyFill="1" applyBorder="1" applyAlignment="1" applyProtection="1">
      <alignment horizontal="center" vertical="center"/>
      <protection locked="0"/>
    </xf>
    <xf numFmtId="56" fontId="15" fillId="6" borderId="86" xfId="3" quotePrefix="1" applyNumberFormat="1" applyFont="1" applyFill="1" applyBorder="1" applyAlignment="1" applyProtection="1">
      <alignment horizontal="center" vertical="center"/>
      <protection locked="0"/>
    </xf>
    <xf numFmtId="56" fontId="15" fillId="6" borderId="87" xfId="3" quotePrefix="1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left" vertical="center"/>
    </xf>
    <xf numFmtId="0" fontId="16" fillId="0" borderId="19" xfId="3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_修正　form_28" xfId="2" xr:uid="{00000000-0005-0000-0000-000002000000}"/>
    <cellStyle name="標準_費用算定表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28499" name="Line 1">
          <a:extLst>
            <a:ext uri="{FF2B5EF4-FFF2-40B4-BE49-F238E27FC236}">
              <a16:creationId xmlns:a16="http://schemas.microsoft.com/office/drawing/2014/main" id="{00000000-0008-0000-0000-0000536F0000}"/>
            </a:ext>
          </a:extLst>
        </xdr:cNvPr>
        <xdr:cNvSpPr>
          <a:spLocks noChangeShapeType="1"/>
        </xdr:cNvSpPr>
      </xdr:nvSpPr>
      <xdr:spPr bwMode="auto">
        <a:xfrm>
          <a:off x="28575" y="281940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68</xdr:row>
      <xdr:rowOff>9525</xdr:rowOff>
    </xdr:from>
    <xdr:to>
      <xdr:col>1</xdr:col>
      <xdr:colOff>9525</xdr:colOff>
      <xdr:row>70</xdr:row>
      <xdr:rowOff>0</xdr:rowOff>
    </xdr:to>
    <xdr:sp macro="" textlink="">
      <xdr:nvSpPr>
        <xdr:cNvPr id="28500" name="Line 2">
          <a:extLst>
            <a:ext uri="{FF2B5EF4-FFF2-40B4-BE49-F238E27FC236}">
              <a16:creationId xmlns:a16="http://schemas.microsoft.com/office/drawing/2014/main" id="{00000000-0008-0000-0000-0000546F0000}"/>
            </a:ext>
          </a:extLst>
        </xdr:cNvPr>
        <xdr:cNvSpPr>
          <a:spLocks noChangeShapeType="1"/>
        </xdr:cNvSpPr>
      </xdr:nvSpPr>
      <xdr:spPr bwMode="auto">
        <a:xfrm>
          <a:off x="19050" y="16764000"/>
          <a:ext cx="2876550" cy="40957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58</xdr:row>
      <xdr:rowOff>9525</xdr:rowOff>
    </xdr:from>
    <xdr:to>
      <xdr:col>1</xdr:col>
      <xdr:colOff>0</xdr:colOff>
      <xdr:row>60</xdr:row>
      <xdr:rowOff>9525</xdr:rowOff>
    </xdr:to>
    <xdr:sp macro="" textlink="">
      <xdr:nvSpPr>
        <xdr:cNvPr id="28502" name="Line 7">
          <a:extLst>
            <a:ext uri="{FF2B5EF4-FFF2-40B4-BE49-F238E27FC236}">
              <a16:creationId xmlns:a16="http://schemas.microsoft.com/office/drawing/2014/main" id="{00000000-0008-0000-0000-0000566F0000}"/>
            </a:ext>
          </a:extLst>
        </xdr:cNvPr>
        <xdr:cNvSpPr>
          <a:spLocks noChangeShapeType="1"/>
        </xdr:cNvSpPr>
      </xdr:nvSpPr>
      <xdr:spPr bwMode="auto">
        <a:xfrm>
          <a:off x="9525" y="26165175"/>
          <a:ext cx="2876550" cy="5715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28503" name="Line 8">
          <a:extLst>
            <a:ext uri="{FF2B5EF4-FFF2-40B4-BE49-F238E27FC236}">
              <a16:creationId xmlns:a16="http://schemas.microsoft.com/office/drawing/2014/main" id="{00000000-0008-0000-0000-0000576F0000}"/>
            </a:ext>
          </a:extLst>
        </xdr:cNvPr>
        <xdr:cNvSpPr>
          <a:spLocks noChangeShapeType="1"/>
        </xdr:cNvSpPr>
      </xdr:nvSpPr>
      <xdr:spPr bwMode="auto">
        <a:xfrm>
          <a:off x="28575" y="16773525"/>
          <a:ext cx="2886075" cy="4000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28504" name="Line 11">
          <a:extLst>
            <a:ext uri="{FF2B5EF4-FFF2-40B4-BE49-F238E27FC236}">
              <a16:creationId xmlns:a16="http://schemas.microsoft.com/office/drawing/2014/main" id="{00000000-0008-0000-0000-0000586F0000}"/>
            </a:ext>
          </a:extLst>
        </xdr:cNvPr>
        <xdr:cNvSpPr>
          <a:spLocks noChangeShapeType="1"/>
        </xdr:cNvSpPr>
      </xdr:nvSpPr>
      <xdr:spPr bwMode="auto">
        <a:xfrm>
          <a:off x="28575" y="2617470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102</xdr:row>
      <xdr:rowOff>9525</xdr:rowOff>
    </xdr:from>
    <xdr:to>
      <xdr:col>1</xdr:col>
      <xdr:colOff>0</xdr:colOff>
      <xdr:row>104</xdr:row>
      <xdr:rowOff>9525</xdr:rowOff>
    </xdr:to>
    <xdr:sp macro="" textlink="">
      <xdr:nvSpPr>
        <xdr:cNvPr id="28506" name="Line 7">
          <a:extLst>
            <a:ext uri="{FF2B5EF4-FFF2-40B4-BE49-F238E27FC236}">
              <a16:creationId xmlns:a16="http://schemas.microsoft.com/office/drawing/2014/main" id="{00000000-0008-0000-0000-00005A6F0000}"/>
            </a:ext>
          </a:extLst>
        </xdr:cNvPr>
        <xdr:cNvSpPr>
          <a:spLocks noChangeShapeType="1"/>
        </xdr:cNvSpPr>
      </xdr:nvSpPr>
      <xdr:spPr bwMode="auto">
        <a:xfrm>
          <a:off x="9525" y="32575500"/>
          <a:ext cx="2876550" cy="5715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102</xdr:row>
      <xdr:rowOff>19050</xdr:rowOff>
    </xdr:from>
    <xdr:to>
      <xdr:col>1</xdr:col>
      <xdr:colOff>28575</xdr:colOff>
      <xdr:row>104</xdr:row>
      <xdr:rowOff>9525</xdr:rowOff>
    </xdr:to>
    <xdr:sp macro="" textlink="">
      <xdr:nvSpPr>
        <xdr:cNvPr id="28507" name="Line 11">
          <a:extLst>
            <a:ext uri="{FF2B5EF4-FFF2-40B4-BE49-F238E27FC236}">
              <a16:creationId xmlns:a16="http://schemas.microsoft.com/office/drawing/2014/main" id="{00000000-0008-0000-0000-00005B6F0000}"/>
            </a:ext>
          </a:extLst>
        </xdr:cNvPr>
        <xdr:cNvSpPr>
          <a:spLocks noChangeShapeType="1"/>
        </xdr:cNvSpPr>
      </xdr:nvSpPr>
      <xdr:spPr bwMode="auto">
        <a:xfrm>
          <a:off x="28575" y="32585025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87</xdr:row>
      <xdr:rowOff>9525</xdr:rowOff>
    </xdr:from>
    <xdr:to>
      <xdr:col>1</xdr:col>
      <xdr:colOff>0</xdr:colOff>
      <xdr:row>89</xdr:row>
      <xdr:rowOff>9525</xdr:rowOff>
    </xdr:to>
    <xdr:sp macro="" textlink="">
      <xdr:nvSpPr>
        <xdr:cNvPr id="28510" name="Line 7">
          <a:extLst>
            <a:ext uri="{FF2B5EF4-FFF2-40B4-BE49-F238E27FC236}">
              <a16:creationId xmlns:a16="http://schemas.microsoft.com/office/drawing/2014/main" id="{00000000-0008-0000-0000-00005E6F0000}"/>
            </a:ext>
          </a:extLst>
        </xdr:cNvPr>
        <xdr:cNvSpPr>
          <a:spLocks noChangeShapeType="1"/>
        </xdr:cNvSpPr>
      </xdr:nvSpPr>
      <xdr:spPr bwMode="auto">
        <a:xfrm>
          <a:off x="9525" y="29765625"/>
          <a:ext cx="2876550" cy="5715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28511" name="Line 11">
          <a:extLst>
            <a:ext uri="{FF2B5EF4-FFF2-40B4-BE49-F238E27FC236}">
              <a16:creationId xmlns:a16="http://schemas.microsoft.com/office/drawing/2014/main" id="{00000000-0008-0000-0000-00005F6F0000}"/>
            </a:ext>
          </a:extLst>
        </xdr:cNvPr>
        <xdr:cNvSpPr>
          <a:spLocks noChangeShapeType="1"/>
        </xdr:cNvSpPr>
      </xdr:nvSpPr>
      <xdr:spPr bwMode="auto">
        <a:xfrm>
          <a:off x="28575" y="2977515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119</xdr:row>
      <xdr:rowOff>19050</xdr:rowOff>
    </xdr:from>
    <xdr:to>
      <xdr:col>1</xdr:col>
      <xdr:colOff>28575</xdr:colOff>
      <xdr:row>121</xdr:row>
      <xdr:rowOff>9525</xdr:rowOff>
    </xdr:to>
    <xdr:sp macro="" textlink="">
      <xdr:nvSpPr>
        <xdr:cNvPr id="28513" name="Line 1">
          <a:extLst>
            <a:ext uri="{FF2B5EF4-FFF2-40B4-BE49-F238E27FC236}">
              <a16:creationId xmlns:a16="http://schemas.microsoft.com/office/drawing/2014/main" id="{00000000-0008-0000-0000-0000616F0000}"/>
            </a:ext>
          </a:extLst>
        </xdr:cNvPr>
        <xdr:cNvSpPr>
          <a:spLocks noChangeShapeType="1"/>
        </xdr:cNvSpPr>
      </xdr:nvSpPr>
      <xdr:spPr bwMode="auto">
        <a:xfrm>
          <a:off x="28575" y="2200275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0</xdr:rowOff>
    </xdr:to>
    <xdr:sp macro="" textlink="">
      <xdr:nvSpPr>
        <xdr:cNvPr id="28515" name="Line 5">
          <a:extLst>
            <a:ext uri="{FF2B5EF4-FFF2-40B4-BE49-F238E27FC236}">
              <a16:creationId xmlns:a16="http://schemas.microsoft.com/office/drawing/2014/main" id="{00000000-0008-0000-0000-0000636F0000}"/>
            </a:ext>
          </a:extLst>
        </xdr:cNvPr>
        <xdr:cNvSpPr>
          <a:spLocks noChangeShapeType="1"/>
        </xdr:cNvSpPr>
      </xdr:nvSpPr>
      <xdr:spPr bwMode="auto">
        <a:xfrm>
          <a:off x="28575" y="2819400"/>
          <a:ext cx="2886075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28516" name="Line 12">
          <a:extLst>
            <a:ext uri="{FF2B5EF4-FFF2-40B4-BE49-F238E27FC236}">
              <a16:creationId xmlns:a16="http://schemas.microsoft.com/office/drawing/2014/main" id="{00000000-0008-0000-0000-0000646F0000}"/>
            </a:ext>
          </a:extLst>
        </xdr:cNvPr>
        <xdr:cNvSpPr>
          <a:spLocks noChangeShapeType="1"/>
        </xdr:cNvSpPr>
      </xdr:nvSpPr>
      <xdr:spPr bwMode="auto">
        <a:xfrm>
          <a:off x="28575" y="281940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28517" name="Line 11">
          <a:extLst>
            <a:ext uri="{FF2B5EF4-FFF2-40B4-BE49-F238E27FC236}">
              <a16:creationId xmlns:a16="http://schemas.microsoft.com/office/drawing/2014/main" id="{00000000-0008-0000-0000-0000656F0000}"/>
            </a:ext>
          </a:extLst>
        </xdr:cNvPr>
        <xdr:cNvSpPr>
          <a:spLocks noChangeShapeType="1"/>
        </xdr:cNvSpPr>
      </xdr:nvSpPr>
      <xdr:spPr bwMode="auto">
        <a:xfrm>
          <a:off x="28575" y="281940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28521" name="Line 5">
          <a:extLst>
            <a:ext uri="{FF2B5EF4-FFF2-40B4-BE49-F238E27FC236}">
              <a16:creationId xmlns:a16="http://schemas.microsoft.com/office/drawing/2014/main" id="{00000000-0008-0000-0000-0000696F0000}"/>
            </a:ext>
          </a:extLst>
        </xdr:cNvPr>
        <xdr:cNvSpPr>
          <a:spLocks noChangeShapeType="1"/>
        </xdr:cNvSpPr>
      </xdr:nvSpPr>
      <xdr:spPr bwMode="auto">
        <a:xfrm>
          <a:off x="28575" y="16773525"/>
          <a:ext cx="2886075" cy="3905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28522" name="Line 12">
          <a:extLst>
            <a:ext uri="{FF2B5EF4-FFF2-40B4-BE49-F238E27FC236}">
              <a16:creationId xmlns:a16="http://schemas.microsoft.com/office/drawing/2014/main" id="{00000000-0008-0000-0000-00006A6F0000}"/>
            </a:ext>
          </a:extLst>
        </xdr:cNvPr>
        <xdr:cNvSpPr>
          <a:spLocks noChangeShapeType="1"/>
        </xdr:cNvSpPr>
      </xdr:nvSpPr>
      <xdr:spPr bwMode="auto">
        <a:xfrm>
          <a:off x="28575" y="16773525"/>
          <a:ext cx="2886075" cy="4000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28523" name="Line 11">
          <a:extLst>
            <a:ext uri="{FF2B5EF4-FFF2-40B4-BE49-F238E27FC236}">
              <a16:creationId xmlns:a16="http://schemas.microsoft.com/office/drawing/2014/main" id="{00000000-0008-0000-0000-00006B6F0000}"/>
            </a:ext>
          </a:extLst>
        </xdr:cNvPr>
        <xdr:cNvSpPr>
          <a:spLocks noChangeShapeType="1"/>
        </xdr:cNvSpPr>
      </xdr:nvSpPr>
      <xdr:spPr bwMode="auto">
        <a:xfrm>
          <a:off x="28575" y="16773525"/>
          <a:ext cx="2886075" cy="4000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119</xdr:row>
      <xdr:rowOff>19050</xdr:rowOff>
    </xdr:from>
    <xdr:to>
      <xdr:col>1</xdr:col>
      <xdr:colOff>28575</xdr:colOff>
      <xdr:row>121</xdr:row>
      <xdr:rowOff>0</xdr:rowOff>
    </xdr:to>
    <xdr:sp macro="" textlink="">
      <xdr:nvSpPr>
        <xdr:cNvPr id="28524" name="Line 5">
          <a:extLst>
            <a:ext uri="{FF2B5EF4-FFF2-40B4-BE49-F238E27FC236}">
              <a16:creationId xmlns:a16="http://schemas.microsoft.com/office/drawing/2014/main" id="{00000000-0008-0000-0000-00006C6F0000}"/>
            </a:ext>
          </a:extLst>
        </xdr:cNvPr>
        <xdr:cNvSpPr>
          <a:spLocks noChangeShapeType="1"/>
        </xdr:cNvSpPr>
      </xdr:nvSpPr>
      <xdr:spPr bwMode="auto">
        <a:xfrm>
          <a:off x="28575" y="22002750"/>
          <a:ext cx="2886075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119</xdr:row>
      <xdr:rowOff>19050</xdr:rowOff>
    </xdr:from>
    <xdr:to>
      <xdr:col>1</xdr:col>
      <xdr:colOff>28575</xdr:colOff>
      <xdr:row>121</xdr:row>
      <xdr:rowOff>9525</xdr:rowOff>
    </xdr:to>
    <xdr:sp macro="" textlink="">
      <xdr:nvSpPr>
        <xdr:cNvPr id="28525" name="Line 12">
          <a:extLst>
            <a:ext uri="{FF2B5EF4-FFF2-40B4-BE49-F238E27FC236}">
              <a16:creationId xmlns:a16="http://schemas.microsoft.com/office/drawing/2014/main" id="{00000000-0008-0000-0000-00006D6F0000}"/>
            </a:ext>
          </a:extLst>
        </xdr:cNvPr>
        <xdr:cNvSpPr>
          <a:spLocks noChangeShapeType="1"/>
        </xdr:cNvSpPr>
      </xdr:nvSpPr>
      <xdr:spPr bwMode="auto">
        <a:xfrm>
          <a:off x="28575" y="2200275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119</xdr:row>
      <xdr:rowOff>19050</xdr:rowOff>
    </xdr:from>
    <xdr:to>
      <xdr:col>1</xdr:col>
      <xdr:colOff>28575</xdr:colOff>
      <xdr:row>121</xdr:row>
      <xdr:rowOff>9525</xdr:rowOff>
    </xdr:to>
    <xdr:sp macro="" textlink="">
      <xdr:nvSpPr>
        <xdr:cNvPr id="28526" name="Line 11">
          <a:extLst>
            <a:ext uri="{FF2B5EF4-FFF2-40B4-BE49-F238E27FC236}">
              <a16:creationId xmlns:a16="http://schemas.microsoft.com/office/drawing/2014/main" id="{00000000-0008-0000-0000-00006E6F0000}"/>
            </a:ext>
          </a:extLst>
        </xdr:cNvPr>
        <xdr:cNvSpPr>
          <a:spLocks noChangeShapeType="1"/>
        </xdr:cNvSpPr>
      </xdr:nvSpPr>
      <xdr:spPr bwMode="auto">
        <a:xfrm>
          <a:off x="28575" y="22002750"/>
          <a:ext cx="2886075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0</xdr:rowOff>
    </xdr:to>
    <xdr:sp macro="" textlink="">
      <xdr:nvSpPr>
        <xdr:cNvPr id="28527" name="Line 5">
          <a:extLst>
            <a:ext uri="{FF2B5EF4-FFF2-40B4-BE49-F238E27FC236}">
              <a16:creationId xmlns:a16="http://schemas.microsoft.com/office/drawing/2014/main" id="{00000000-0008-0000-0000-00006F6F0000}"/>
            </a:ext>
          </a:extLst>
        </xdr:cNvPr>
        <xdr:cNvSpPr>
          <a:spLocks noChangeShapeType="1"/>
        </xdr:cNvSpPr>
      </xdr:nvSpPr>
      <xdr:spPr bwMode="auto">
        <a:xfrm>
          <a:off x="28575" y="26174700"/>
          <a:ext cx="2886075" cy="5524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28528" name="Line 12">
          <a:extLst>
            <a:ext uri="{FF2B5EF4-FFF2-40B4-BE49-F238E27FC236}">
              <a16:creationId xmlns:a16="http://schemas.microsoft.com/office/drawing/2014/main" id="{00000000-0008-0000-0000-0000706F0000}"/>
            </a:ext>
          </a:extLst>
        </xdr:cNvPr>
        <xdr:cNvSpPr>
          <a:spLocks noChangeShapeType="1"/>
        </xdr:cNvSpPr>
      </xdr:nvSpPr>
      <xdr:spPr bwMode="auto">
        <a:xfrm>
          <a:off x="28575" y="2617470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28529" name="Line 11">
          <a:extLst>
            <a:ext uri="{FF2B5EF4-FFF2-40B4-BE49-F238E27FC236}">
              <a16:creationId xmlns:a16="http://schemas.microsoft.com/office/drawing/2014/main" id="{00000000-0008-0000-0000-0000716F0000}"/>
            </a:ext>
          </a:extLst>
        </xdr:cNvPr>
        <xdr:cNvSpPr>
          <a:spLocks noChangeShapeType="1"/>
        </xdr:cNvSpPr>
      </xdr:nvSpPr>
      <xdr:spPr bwMode="auto">
        <a:xfrm>
          <a:off x="28575" y="2617470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0</xdr:rowOff>
    </xdr:to>
    <xdr:sp macro="" textlink="">
      <xdr:nvSpPr>
        <xdr:cNvPr id="28530" name="Line 5">
          <a:extLst>
            <a:ext uri="{FF2B5EF4-FFF2-40B4-BE49-F238E27FC236}">
              <a16:creationId xmlns:a16="http://schemas.microsoft.com/office/drawing/2014/main" id="{00000000-0008-0000-0000-0000726F0000}"/>
            </a:ext>
          </a:extLst>
        </xdr:cNvPr>
        <xdr:cNvSpPr>
          <a:spLocks noChangeShapeType="1"/>
        </xdr:cNvSpPr>
      </xdr:nvSpPr>
      <xdr:spPr bwMode="auto">
        <a:xfrm>
          <a:off x="28575" y="29775150"/>
          <a:ext cx="2886075" cy="5524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28531" name="Line 12">
          <a:extLst>
            <a:ext uri="{FF2B5EF4-FFF2-40B4-BE49-F238E27FC236}">
              <a16:creationId xmlns:a16="http://schemas.microsoft.com/office/drawing/2014/main" id="{00000000-0008-0000-0000-0000736F0000}"/>
            </a:ext>
          </a:extLst>
        </xdr:cNvPr>
        <xdr:cNvSpPr>
          <a:spLocks noChangeShapeType="1"/>
        </xdr:cNvSpPr>
      </xdr:nvSpPr>
      <xdr:spPr bwMode="auto">
        <a:xfrm>
          <a:off x="28575" y="2977515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28532" name="Line 11">
          <a:extLst>
            <a:ext uri="{FF2B5EF4-FFF2-40B4-BE49-F238E27FC236}">
              <a16:creationId xmlns:a16="http://schemas.microsoft.com/office/drawing/2014/main" id="{00000000-0008-0000-0000-0000746F0000}"/>
            </a:ext>
          </a:extLst>
        </xdr:cNvPr>
        <xdr:cNvSpPr>
          <a:spLocks noChangeShapeType="1"/>
        </xdr:cNvSpPr>
      </xdr:nvSpPr>
      <xdr:spPr bwMode="auto">
        <a:xfrm>
          <a:off x="28575" y="29775150"/>
          <a:ext cx="2886075" cy="5619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28575" y="3074670"/>
          <a:ext cx="259842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0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28575" y="3074670"/>
          <a:ext cx="2598420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29" name="Line 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28575" y="3074670"/>
          <a:ext cx="259842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28575" y="3074670"/>
          <a:ext cx="259842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48</xdr:row>
      <xdr:rowOff>9525</xdr:rowOff>
    </xdr:from>
    <xdr:to>
      <xdr:col>1</xdr:col>
      <xdr:colOff>9525</xdr:colOff>
      <xdr:row>50</xdr:row>
      <xdr:rowOff>9525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19050" y="12247245"/>
          <a:ext cx="2588895" cy="41148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28575" y="12256770"/>
          <a:ext cx="259842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0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28575" y="12256770"/>
          <a:ext cx="2598420" cy="39243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4" name="Lin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28575" y="12256770"/>
          <a:ext cx="259842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5" name="Line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28575" y="12256770"/>
          <a:ext cx="259842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0</xdr:row>
      <xdr:rowOff>144780</xdr:rowOff>
    </xdr:from>
    <xdr:to>
      <xdr:col>3</xdr:col>
      <xdr:colOff>167640</xdr:colOff>
      <xdr:row>2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FDD298-A2F6-49CF-8FDB-05B59B466359}"/>
            </a:ext>
          </a:extLst>
        </xdr:cNvPr>
        <xdr:cNvSpPr txBox="1"/>
      </xdr:nvSpPr>
      <xdr:spPr>
        <a:xfrm>
          <a:off x="510540" y="144780"/>
          <a:ext cx="213360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色のついたセルに入力してください。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29335" name="Oval 19">
          <a:extLst>
            <a:ext uri="{FF2B5EF4-FFF2-40B4-BE49-F238E27FC236}">
              <a16:creationId xmlns:a16="http://schemas.microsoft.com/office/drawing/2014/main" id="{00000000-0008-0000-0200-000097720000}"/>
            </a:ext>
          </a:extLst>
        </xdr:cNvPr>
        <xdr:cNvSpPr>
          <a:spLocks noChangeArrowheads="1"/>
        </xdr:cNvSpPr>
      </xdr:nvSpPr>
      <xdr:spPr bwMode="auto">
        <a:xfrm>
          <a:off x="5695950" y="164401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37</xdr:row>
      <xdr:rowOff>0</xdr:rowOff>
    </xdr:from>
    <xdr:to>
      <xdr:col>8</xdr:col>
      <xdr:colOff>1181100</xdr:colOff>
      <xdr:row>37</xdr:row>
      <xdr:rowOff>0</xdr:rowOff>
    </xdr:to>
    <xdr:sp macro="" textlink="">
      <xdr:nvSpPr>
        <xdr:cNvPr id="29336" name="Oval 20">
          <a:extLst>
            <a:ext uri="{FF2B5EF4-FFF2-40B4-BE49-F238E27FC236}">
              <a16:creationId xmlns:a16="http://schemas.microsoft.com/office/drawing/2014/main" id="{00000000-0008-0000-0200-000098720000}"/>
            </a:ext>
          </a:extLst>
        </xdr:cNvPr>
        <xdr:cNvSpPr>
          <a:spLocks noChangeArrowheads="1"/>
        </xdr:cNvSpPr>
      </xdr:nvSpPr>
      <xdr:spPr bwMode="auto">
        <a:xfrm>
          <a:off x="4533900" y="1644015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37</xdr:row>
      <xdr:rowOff>0</xdr:rowOff>
    </xdr:from>
    <xdr:to>
      <xdr:col>6</xdr:col>
      <xdr:colOff>1171575</xdr:colOff>
      <xdr:row>37</xdr:row>
      <xdr:rowOff>0</xdr:rowOff>
    </xdr:to>
    <xdr:sp macro="" textlink="">
      <xdr:nvSpPr>
        <xdr:cNvPr id="29337" name="Oval 21">
          <a:extLst>
            <a:ext uri="{FF2B5EF4-FFF2-40B4-BE49-F238E27FC236}">
              <a16:creationId xmlns:a16="http://schemas.microsoft.com/office/drawing/2014/main" id="{00000000-0008-0000-0200-000099720000}"/>
            </a:ext>
          </a:extLst>
        </xdr:cNvPr>
        <xdr:cNvSpPr>
          <a:spLocks noChangeArrowheads="1"/>
        </xdr:cNvSpPr>
      </xdr:nvSpPr>
      <xdr:spPr bwMode="auto">
        <a:xfrm>
          <a:off x="3257550" y="1644015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37</xdr:row>
      <xdr:rowOff>0</xdr:rowOff>
    </xdr:from>
    <xdr:to>
      <xdr:col>8</xdr:col>
      <xdr:colOff>1200150</xdr:colOff>
      <xdr:row>37</xdr:row>
      <xdr:rowOff>0</xdr:rowOff>
    </xdr:to>
    <xdr:sp macro="" textlink="">
      <xdr:nvSpPr>
        <xdr:cNvPr id="29339" name="Oval 23">
          <a:extLst>
            <a:ext uri="{FF2B5EF4-FFF2-40B4-BE49-F238E27FC236}">
              <a16:creationId xmlns:a16="http://schemas.microsoft.com/office/drawing/2014/main" id="{00000000-0008-0000-0200-00009B720000}"/>
            </a:ext>
          </a:extLst>
        </xdr:cNvPr>
        <xdr:cNvSpPr>
          <a:spLocks noChangeArrowheads="1"/>
        </xdr:cNvSpPr>
      </xdr:nvSpPr>
      <xdr:spPr bwMode="auto">
        <a:xfrm>
          <a:off x="4552950" y="1644015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29342" name="Oval 19">
          <a:extLst>
            <a:ext uri="{FF2B5EF4-FFF2-40B4-BE49-F238E27FC236}">
              <a16:creationId xmlns:a16="http://schemas.microsoft.com/office/drawing/2014/main" id="{00000000-0008-0000-0200-00009E720000}"/>
            </a:ext>
          </a:extLst>
        </xdr:cNvPr>
        <xdr:cNvSpPr>
          <a:spLocks noChangeArrowheads="1"/>
        </xdr:cNvSpPr>
      </xdr:nvSpPr>
      <xdr:spPr bwMode="auto">
        <a:xfrm>
          <a:off x="5695950" y="235553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47</xdr:row>
      <xdr:rowOff>0</xdr:rowOff>
    </xdr:from>
    <xdr:to>
      <xdr:col>8</xdr:col>
      <xdr:colOff>1181100</xdr:colOff>
      <xdr:row>47</xdr:row>
      <xdr:rowOff>0</xdr:rowOff>
    </xdr:to>
    <xdr:sp macro="" textlink="">
      <xdr:nvSpPr>
        <xdr:cNvPr id="29343" name="Oval 20">
          <a:extLst>
            <a:ext uri="{FF2B5EF4-FFF2-40B4-BE49-F238E27FC236}">
              <a16:creationId xmlns:a16="http://schemas.microsoft.com/office/drawing/2014/main" id="{00000000-0008-0000-0200-00009F720000}"/>
            </a:ext>
          </a:extLst>
        </xdr:cNvPr>
        <xdr:cNvSpPr>
          <a:spLocks noChangeArrowheads="1"/>
        </xdr:cNvSpPr>
      </xdr:nvSpPr>
      <xdr:spPr bwMode="auto">
        <a:xfrm>
          <a:off x="4533900" y="23555325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47</xdr:row>
      <xdr:rowOff>0</xdr:rowOff>
    </xdr:from>
    <xdr:to>
      <xdr:col>6</xdr:col>
      <xdr:colOff>1171575</xdr:colOff>
      <xdr:row>47</xdr:row>
      <xdr:rowOff>0</xdr:rowOff>
    </xdr:to>
    <xdr:sp macro="" textlink="">
      <xdr:nvSpPr>
        <xdr:cNvPr id="29344" name="Oval 21">
          <a:extLst>
            <a:ext uri="{FF2B5EF4-FFF2-40B4-BE49-F238E27FC236}">
              <a16:creationId xmlns:a16="http://schemas.microsoft.com/office/drawing/2014/main" id="{00000000-0008-0000-0200-0000A0720000}"/>
            </a:ext>
          </a:extLst>
        </xdr:cNvPr>
        <xdr:cNvSpPr>
          <a:spLocks noChangeArrowheads="1"/>
        </xdr:cNvSpPr>
      </xdr:nvSpPr>
      <xdr:spPr bwMode="auto">
        <a:xfrm>
          <a:off x="3257550" y="23555325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47</xdr:row>
      <xdr:rowOff>0</xdr:rowOff>
    </xdr:from>
    <xdr:to>
      <xdr:col>4</xdr:col>
      <xdr:colOff>1181100</xdr:colOff>
      <xdr:row>47</xdr:row>
      <xdr:rowOff>0</xdr:rowOff>
    </xdr:to>
    <xdr:sp macro="" textlink="">
      <xdr:nvSpPr>
        <xdr:cNvPr id="29345" name="Oval 22">
          <a:extLst>
            <a:ext uri="{FF2B5EF4-FFF2-40B4-BE49-F238E27FC236}">
              <a16:creationId xmlns:a16="http://schemas.microsoft.com/office/drawing/2014/main" id="{00000000-0008-0000-0200-0000A1720000}"/>
            </a:ext>
          </a:extLst>
        </xdr:cNvPr>
        <xdr:cNvSpPr>
          <a:spLocks noChangeArrowheads="1"/>
        </xdr:cNvSpPr>
      </xdr:nvSpPr>
      <xdr:spPr bwMode="auto">
        <a:xfrm>
          <a:off x="2000250" y="23555325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47</xdr:row>
      <xdr:rowOff>0</xdr:rowOff>
    </xdr:from>
    <xdr:to>
      <xdr:col>8</xdr:col>
      <xdr:colOff>1200150</xdr:colOff>
      <xdr:row>47</xdr:row>
      <xdr:rowOff>0</xdr:rowOff>
    </xdr:to>
    <xdr:sp macro="" textlink="">
      <xdr:nvSpPr>
        <xdr:cNvPr id="29346" name="Oval 23">
          <a:extLst>
            <a:ext uri="{FF2B5EF4-FFF2-40B4-BE49-F238E27FC236}">
              <a16:creationId xmlns:a16="http://schemas.microsoft.com/office/drawing/2014/main" id="{00000000-0008-0000-0200-0000A2720000}"/>
            </a:ext>
          </a:extLst>
        </xdr:cNvPr>
        <xdr:cNvSpPr>
          <a:spLocks noChangeArrowheads="1"/>
        </xdr:cNvSpPr>
      </xdr:nvSpPr>
      <xdr:spPr bwMode="auto">
        <a:xfrm>
          <a:off x="4552950" y="23555325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29347" name="Oval 19">
          <a:extLst>
            <a:ext uri="{FF2B5EF4-FFF2-40B4-BE49-F238E27FC236}">
              <a16:creationId xmlns:a16="http://schemas.microsoft.com/office/drawing/2014/main" id="{00000000-0008-0000-0200-0000A3720000}"/>
            </a:ext>
          </a:extLst>
        </xdr:cNvPr>
        <xdr:cNvSpPr>
          <a:spLocks noChangeArrowheads="1"/>
        </xdr:cNvSpPr>
      </xdr:nvSpPr>
      <xdr:spPr bwMode="auto">
        <a:xfrm>
          <a:off x="5695950" y="293370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56</xdr:row>
      <xdr:rowOff>0</xdr:rowOff>
    </xdr:from>
    <xdr:to>
      <xdr:col>8</xdr:col>
      <xdr:colOff>1181100</xdr:colOff>
      <xdr:row>56</xdr:row>
      <xdr:rowOff>0</xdr:rowOff>
    </xdr:to>
    <xdr:sp macro="" textlink="">
      <xdr:nvSpPr>
        <xdr:cNvPr id="29348" name="Oval 20">
          <a:extLst>
            <a:ext uri="{FF2B5EF4-FFF2-40B4-BE49-F238E27FC236}">
              <a16:creationId xmlns:a16="http://schemas.microsoft.com/office/drawing/2014/main" id="{00000000-0008-0000-0200-0000A4720000}"/>
            </a:ext>
          </a:extLst>
        </xdr:cNvPr>
        <xdr:cNvSpPr>
          <a:spLocks noChangeArrowheads="1"/>
        </xdr:cNvSpPr>
      </xdr:nvSpPr>
      <xdr:spPr bwMode="auto">
        <a:xfrm>
          <a:off x="4533900" y="2933700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56</xdr:row>
      <xdr:rowOff>0</xdr:rowOff>
    </xdr:from>
    <xdr:to>
      <xdr:col>6</xdr:col>
      <xdr:colOff>1171575</xdr:colOff>
      <xdr:row>56</xdr:row>
      <xdr:rowOff>0</xdr:rowOff>
    </xdr:to>
    <xdr:sp macro="" textlink="">
      <xdr:nvSpPr>
        <xdr:cNvPr id="29349" name="Oval 21">
          <a:extLst>
            <a:ext uri="{FF2B5EF4-FFF2-40B4-BE49-F238E27FC236}">
              <a16:creationId xmlns:a16="http://schemas.microsoft.com/office/drawing/2014/main" id="{00000000-0008-0000-0200-0000A5720000}"/>
            </a:ext>
          </a:extLst>
        </xdr:cNvPr>
        <xdr:cNvSpPr>
          <a:spLocks noChangeArrowheads="1"/>
        </xdr:cNvSpPr>
      </xdr:nvSpPr>
      <xdr:spPr bwMode="auto">
        <a:xfrm>
          <a:off x="3257550" y="2933700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56</xdr:row>
      <xdr:rowOff>0</xdr:rowOff>
    </xdr:from>
    <xdr:to>
      <xdr:col>4</xdr:col>
      <xdr:colOff>1181100</xdr:colOff>
      <xdr:row>56</xdr:row>
      <xdr:rowOff>0</xdr:rowOff>
    </xdr:to>
    <xdr:sp macro="" textlink="">
      <xdr:nvSpPr>
        <xdr:cNvPr id="29350" name="Oval 22">
          <a:extLst>
            <a:ext uri="{FF2B5EF4-FFF2-40B4-BE49-F238E27FC236}">
              <a16:creationId xmlns:a16="http://schemas.microsoft.com/office/drawing/2014/main" id="{00000000-0008-0000-0200-0000A6720000}"/>
            </a:ext>
          </a:extLst>
        </xdr:cNvPr>
        <xdr:cNvSpPr>
          <a:spLocks noChangeArrowheads="1"/>
        </xdr:cNvSpPr>
      </xdr:nvSpPr>
      <xdr:spPr bwMode="auto">
        <a:xfrm>
          <a:off x="2000250" y="2933700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56</xdr:row>
      <xdr:rowOff>0</xdr:rowOff>
    </xdr:from>
    <xdr:to>
      <xdr:col>8</xdr:col>
      <xdr:colOff>1200150</xdr:colOff>
      <xdr:row>56</xdr:row>
      <xdr:rowOff>0</xdr:rowOff>
    </xdr:to>
    <xdr:sp macro="" textlink="">
      <xdr:nvSpPr>
        <xdr:cNvPr id="29351" name="Oval 23">
          <a:extLst>
            <a:ext uri="{FF2B5EF4-FFF2-40B4-BE49-F238E27FC236}">
              <a16:creationId xmlns:a16="http://schemas.microsoft.com/office/drawing/2014/main" id="{00000000-0008-0000-0200-0000A7720000}"/>
            </a:ext>
          </a:extLst>
        </xdr:cNvPr>
        <xdr:cNvSpPr>
          <a:spLocks noChangeArrowheads="1"/>
        </xdr:cNvSpPr>
      </xdr:nvSpPr>
      <xdr:spPr bwMode="auto">
        <a:xfrm>
          <a:off x="4552950" y="29337000"/>
          <a:ext cx="10763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4</xdr:col>
      <xdr:colOff>586740</xdr:colOff>
      <xdr:row>2</xdr:row>
      <xdr:rowOff>129540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2880" y="175260"/>
          <a:ext cx="231648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色のついたセルに入力してください。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13</xdr:row>
      <xdr:rowOff>333375</xdr:rowOff>
    </xdr:from>
    <xdr:to>
      <xdr:col>7</xdr:col>
      <xdr:colOff>847725</xdr:colOff>
      <xdr:row>13</xdr:row>
      <xdr:rowOff>333375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00000000-0008-0000-0300-0000C0170000}"/>
            </a:ext>
          </a:extLst>
        </xdr:cNvPr>
        <xdr:cNvSpPr>
          <a:spLocks noChangeShapeType="1"/>
        </xdr:cNvSpPr>
      </xdr:nvSpPr>
      <xdr:spPr bwMode="auto">
        <a:xfrm>
          <a:off x="4371975" y="296227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14</xdr:row>
      <xdr:rowOff>323850</xdr:rowOff>
    </xdr:from>
    <xdr:to>
      <xdr:col>7</xdr:col>
      <xdr:colOff>857250</xdr:colOff>
      <xdr:row>14</xdr:row>
      <xdr:rowOff>323850</xdr:rowOff>
    </xdr:to>
    <xdr:sp macro="" textlink="">
      <xdr:nvSpPr>
        <xdr:cNvPr id="6081" name="Line 2">
          <a:extLst>
            <a:ext uri="{FF2B5EF4-FFF2-40B4-BE49-F238E27FC236}">
              <a16:creationId xmlns:a16="http://schemas.microsoft.com/office/drawing/2014/main" id="{00000000-0008-0000-0300-0000C1170000}"/>
            </a:ext>
          </a:extLst>
        </xdr:cNvPr>
        <xdr:cNvSpPr>
          <a:spLocks noChangeShapeType="1"/>
        </xdr:cNvSpPr>
      </xdr:nvSpPr>
      <xdr:spPr bwMode="auto">
        <a:xfrm>
          <a:off x="4381500" y="35814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485775</xdr:colOff>
      <xdr:row>13</xdr:row>
      <xdr:rowOff>333375</xdr:rowOff>
    </xdr:from>
    <xdr:to>
      <xdr:col>10</xdr:col>
      <xdr:colOff>847725</xdr:colOff>
      <xdr:row>13</xdr:row>
      <xdr:rowOff>333375</xdr:rowOff>
    </xdr:to>
    <xdr:sp macro="" textlink="">
      <xdr:nvSpPr>
        <xdr:cNvPr id="6082" name="Line 3">
          <a:extLst>
            <a:ext uri="{FF2B5EF4-FFF2-40B4-BE49-F238E27FC236}">
              <a16:creationId xmlns:a16="http://schemas.microsoft.com/office/drawing/2014/main" id="{00000000-0008-0000-0300-0000C2170000}"/>
            </a:ext>
          </a:extLst>
        </xdr:cNvPr>
        <xdr:cNvSpPr>
          <a:spLocks noChangeShapeType="1"/>
        </xdr:cNvSpPr>
      </xdr:nvSpPr>
      <xdr:spPr bwMode="auto">
        <a:xfrm>
          <a:off x="5753100" y="296227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485775</xdr:colOff>
      <xdr:row>14</xdr:row>
      <xdr:rowOff>333375</xdr:rowOff>
    </xdr:from>
    <xdr:to>
      <xdr:col>10</xdr:col>
      <xdr:colOff>847725</xdr:colOff>
      <xdr:row>14</xdr:row>
      <xdr:rowOff>333375</xdr:rowOff>
    </xdr:to>
    <xdr:sp macro="" textlink="">
      <xdr:nvSpPr>
        <xdr:cNvPr id="6083" name="Line 4">
          <a:extLst>
            <a:ext uri="{FF2B5EF4-FFF2-40B4-BE49-F238E27FC236}">
              <a16:creationId xmlns:a16="http://schemas.microsoft.com/office/drawing/2014/main" id="{00000000-0008-0000-0300-0000C3170000}"/>
            </a:ext>
          </a:extLst>
        </xdr:cNvPr>
        <xdr:cNvSpPr>
          <a:spLocks noChangeShapeType="1"/>
        </xdr:cNvSpPr>
      </xdr:nvSpPr>
      <xdr:spPr bwMode="auto">
        <a:xfrm>
          <a:off x="5753100" y="35909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485775</xdr:colOff>
      <xdr:row>12</xdr:row>
      <xdr:rowOff>342900</xdr:rowOff>
    </xdr:from>
    <xdr:to>
      <xdr:col>10</xdr:col>
      <xdr:colOff>847725</xdr:colOff>
      <xdr:row>12</xdr:row>
      <xdr:rowOff>342900</xdr:rowOff>
    </xdr:to>
    <xdr:sp macro="" textlink="">
      <xdr:nvSpPr>
        <xdr:cNvPr id="6084" name="Line 5">
          <a:extLst>
            <a:ext uri="{FF2B5EF4-FFF2-40B4-BE49-F238E27FC236}">
              <a16:creationId xmlns:a16="http://schemas.microsoft.com/office/drawing/2014/main" id="{00000000-0008-0000-0300-0000C4170000}"/>
            </a:ext>
          </a:extLst>
        </xdr:cNvPr>
        <xdr:cNvSpPr>
          <a:spLocks noChangeShapeType="1"/>
        </xdr:cNvSpPr>
      </xdr:nvSpPr>
      <xdr:spPr bwMode="auto">
        <a:xfrm>
          <a:off x="5753100" y="234315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4</xdr:col>
      <xdr:colOff>106680</xdr:colOff>
      <xdr:row>2</xdr:row>
      <xdr:rowOff>129540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51460" y="175260"/>
          <a:ext cx="231648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色のついたセルに入力してください。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213360</xdr:rowOff>
    </xdr:from>
    <xdr:to>
      <xdr:col>4</xdr:col>
      <xdr:colOff>205740</xdr:colOff>
      <xdr:row>2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52400" y="213360"/>
          <a:ext cx="332994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CC"/>
              </a:solidFill>
            </a:rPr>
            <a:t>外部に保管する場合のみ、治験終了時に請求します。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28"/>
  <sheetViews>
    <sheetView showGridLines="0" tabSelected="1" topLeftCell="A114" zoomScaleNormal="100" zoomScaleSheetLayoutView="100" workbookViewId="0">
      <selection activeCell="G124" sqref="G124"/>
    </sheetView>
  </sheetViews>
  <sheetFormatPr defaultColWidth="9" defaultRowHeight="13.2" x14ac:dyDescent="0.2"/>
  <cols>
    <col min="1" max="1" width="39.6640625" style="1" customWidth="1"/>
    <col min="2" max="3" width="35.44140625" style="1" customWidth="1"/>
    <col min="4" max="16384" width="9" style="1"/>
  </cols>
  <sheetData>
    <row r="1" spans="1:3" ht="20.100000000000001" customHeight="1" x14ac:dyDescent="0.2">
      <c r="A1" s="217" t="s">
        <v>108</v>
      </c>
      <c r="B1" s="217"/>
      <c r="C1" s="217"/>
    </row>
    <row r="2" spans="1:3" ht="30" customHeight="1" x14ac:dyDescent="0.2">
      <c r="A2" s="2"/>
    </row>
    <row r="3" spans="1:3" ht="17.399999999999999" customHeight="1" x14ac:dyDescent="0.2">
      <c r="A3" s="215" t="s">
        <v>329</v>
      </c>
      <c r="B3" s="216"/>
    </row>
    <row r="4" spans="1:3" ht="9.9" customHeight="1" x14ac:dyDescent="0.2">
      <c r="A4" s="2"/>
    </row>
    <row r="5" spans="1:3" ht="17.399999999999999" customHeight="1" x14ac:dyDescent="0.2">
      <c r="A5" s="218" t="s">
        <v>328</v>
      </c>
      <c r="B5" s="219"/>
      <c r="C5" s="219"/>
    </row>
    <row r="6" spans="1:3" ht="18" customHeight="1" x14ac:dyDescent="0.2">
      <c r="A6" s="40" t="s">
        <v>233</v>
      </c>
    </row>
    <row r="7" spans="1:3" ht="9" customHeight="1" x14ac:dyDescent="0.2">
      <c r="A7" s="28" t="s">
        <v>232</v>
      </c>
    </row>
    <row r="8" spans="1:3" ht="17.399999999999999" customHeight="1" x14ac:dyDescent="0.2">
      <c r="A8" s="29" t="s">
        <v>17</v>
      </c>
      <c r="B8" s="3"/>
      <c r="C8" s="3"/>
    </row>
    <row r="9" spans="1:3" ht="17.399999999999999" customHeight="1" x14ac:dyDescent="0.2">
      <c r="A9" s="4" t="s">
        <v>207</v>
      </c>
      <c r="B9" s="4"/>
      <c r="C9" s="4"/>
    </row>
    <row r="10" spans="1:3" ht="17.399999999999999" customHeight="1" x14ac:dyDescent="0.2">
      <c r="A10" s="4" t="s">
        <v>125</v>
      </c>
      <c r="B10" s="4"/>
      <c r="C10" s="4"/>
    </row>
    <row r="11" spans="1:3" ht="9" customHeight="1" x14ac:dyDescent="0.2">
      <c r="A11" s="4"/>
      <c r="B11" s="4"/>
      <c r="C11" s="4"/>
    </row>
    <row r="12" spans="1:3" ht="30" customHeight="1" x14ac:dyDescent="0.2">
      <c r="A12" s="213" t="s">
        <v>311</v>
      </c>
      <c r="B12" s="213"/>
      <c r="C12" s="213"/>
    </row>
    <row r="13" spans="1:3" ht="19.2" customHeight="1" x14ac:dyDescent="0.2">
      <c r="A13" s="215" t="s">
        <v>231</v>
      </c>
      <c r="B13" s="216"/>
    </row>
    <row r="14" spans="1:3" ht="15" customHeight="1" x14ac:dyDescent="0.2">
      <c r="A14" s="5" t="s">
        <v>8</v>
      </c>
      <c r="B14" s="209" t="s">
        <v>342</v>
      </c>
      <c r="C14" s="211" t="s">
        <v>7</v>
      </c>
    </row>
    <row r="15" spans="1:3" ht="15" customHeight="1" thickBot="1" x14ac:dyDescent="0.25">
      <c r="A15" s="6" t="s">
        <v>6</v>
      </c>
      <c r="B15" s="210"/>
      <c r="C15" s="212"/>
    </row>
    <row r="16" spans="1:3" ht="24" customHeight="1" thickTop="1" x14ac:dyDescent="0.2">
      <c r="A16" s="7" t="s">
        <v>13</v>
      </c>
      <c r="B16" s="10">
        <v>220000</v>
      </c>
      <c r="C16" s="15">
        <v>220000</v>
      </c>
    </row>
    <row r="17" spans="1:3" ht="24" customHeight="1" x14ac:dyDescent="0.2">
      <c r="A17" s="39" t="s">
        <v>238</v>
      </c>
      <c r="B17" s="11">
        <v>200000</v>
      </c>
      <c r="C17" s="16">
        <v>200000</v>
      </c>
    </row>
    <row r="18" spans="1:3" ht="24" customHeight="1" x14ac:dyDescent="0.2">
      <c r="A18" s="23" t="s">
        <v>230</v>
      </c>
      <c r="B18" s="24" t="s">
        <v>347</v>
      </c>
      <c r="C18" s="25" t="s">
        <v>347</v>
      </c>
    </row>
    <row r="19" spans="1:3" ht="24" customHeight="1" x14ac:dyDescent="0.2">
      <c r="A19" s="8" t="s">
        <v>5</v>
      </c>
      <c r="B19" s="26" t="s">
        <v>259</v>
      </c>
      <c r="C19" s="27" t="s">
        <v>259</v>
      </c>
    </row>
    <row r="20" spans="1:3" ht="24" customHeight="1" thickBot="1" x14ac:dyDescent="0.25">
      <c r="A20" s="9" t="s">
        <v>4</v>
      </c>
      <c r="B20" s="31" t="s">
        <v>132</v>
      </c>
      <c r="C20" s="18" t="s">
        <v>11</v>
      </c>
    </row>
    <row r="21" spans="1:3" ht="24" customHeight="1" thickTop="1" x14ac:dyDescent="0.2">
      <c r="A21" s="35" t="s">
        <v>183</v>
      </c>
      <c r="B21" s="14" t="s">
        <v>10</v>
      </c>
      <c r="C21" s="19" t="s">
        <v>10</v>
      </c>
    </row>
    <row r="22" spans="1:3" ht="13.5" customHeight="1" x14ac:dyDescent="0.2">
      <c r="A22" s="4"/>
      <c r="B22" s="4"/>
      <c r="C22" s="4"/>
    </row>
    <row r="23" spans="1:3" ht="19.2" customHeight="1" x14ac:dyDescent="0.2">
      <c r="A23" s="215" t="s">
        <v>234</v>
      </c>
      <c r="B23" s="216"/>
    </row>
    <row r="24" spans="1:3" ht="15" customHeight="1" x14ac:dyDescent="0.2">
      <c r="A24" s="5" t="s">
        <v>8</v>
      </c>
      <c r="B24" s="209" t="s">
        <v>342</v>
      </c>
      <c r="C24" s="211" t="s">
        <v>7</v>
      </c>
    </row>
    <row r="25" spans="1:3" ht="15" customHeight="1" thickBot="1" x14ac:dyDescent="0.25">
      <c r="A25" s="6" t="s">
        <v>6</v>
      </c>
      <c r="B25" s="210"/>
      <c r="C25" s="212"/>
    </row>
    <row r="26" spans="1:3" ht="24" customHeight="1" thickTop="1" x14ac:dyDescent="0.2">
      <c r="A26" s="7" t="s">
        <v>13</v>
      </c>
      <c r="B26" s="10">
        <v>170000</v>
      </c>
      <c r="C26" s="15">
        <v>170000</v>
      </c>
    </row>
    <row r="27" spans="1:3" ht="24" customHeight="1" x14ac:dyDescent="0.2">
      <c r="A27" s="39" t="s">
        <v>238</v>
      </c>
      <c r="B27" s="11">
        <v>100000</v>
      </c>
      <c r="C27" s="16">
        <v>100000</v>
      </c>
    </row>
    <row r="28" spans="1:3" ht="24" customHeight="1" x14ac:dyDescent="0.2">
      <c r="A28" s="23" t="s">
        <v>230</v>
      </c>
      <c r="B28" s="24" t="s">
        <v>347</v>
      </c>
      <c r="C28" s="25" t="s">
        <v>347</v>
      </c>
    </row>
    <row r="29" spans="1:3" ht="24" customHeight="1" x14ac:dyDescent="0.2">
      <c r="A29" s="8" t="s">
        <v>5</v>
      </c>
      <c r="B29" s="26" t="s">
        <v>259</v>
      </c>
      <c r="C29" s="27" t="s">
        <v>259</v>
      </c>
    </row>
    <row r="30" spans="1:3" ht="24" customHeight="1" thickBot="1" x14ac:dyDescent="0.25">
      <c r="A30" s="9" t="s">
        <v>4</v>
      </c>
      <c r="B30" s="31" t="s">
        <v>3</v>
      </c>
      <c r="C30" s="18" t="s">
        <v>11</v>
      </c>
    </row>
    <row r="31" spans="1:3" ht="24" customHeight="1" thickTop="1" x14ac:dyDescent="0.2">
      <c r="A31" s="35" t="s">
        <v>183</v>
      </c>
      <c r="B31" s="14" t="s">
        <v>10</v>
      </c>
      <c r="C31" s="19" t="s">
        <v>10</v>
      </c>
    </row>
    <row r="32" spans="1:3" ht="13.5" customHeight="1" x14ac:dyDescent="0.2">
      <c r="A32" s="4"/>
      <c r="B32" s="4"/>
      <c r="C32" s="4"/>
    </row>
    <row r="33" spans="1:3" ht="13.5" customHeight="1" x14ac:dyDescent="0.2">
      <c r="A33" s="2"/>
    </row>
    <row r="34" spans="1:3" ht="30" customHeight="1" x14ac:dyDescent="0.2">
      <c r="A34" s="215" t="s">
        <v>330</v>
      </c>
      <c r="B34" s="216"/>
    </row>
    <row r="35" spans="1:3" ht="17.399999999999999" customHeight="1" x14ac:dyDescent="0.2">
      <c r="A35" s="156" t="s">
        <v>315</v>
      </c>
      <c r="B35" s="157"/>
    </row>
    <row r="36" spans="1:3" ht="17.399999999999999" customHeight="1" x14ac:dyDescent="0.2">
      <c r="A36" s="156" t="s">
        <v>312</v>
      </c>
      <c r="B36" s="157"/>
    </row>
    <row r="37" spans="1:3" ht="17.399999999999999" customHeight="1" x14ac:dyDescent="0.2">
      <c r="A37" s="156" t="s">
        <v>313</v>
      </c>
      <c r="B37" s="157"/>
    </row>
    <row r="38" spans="1:3" ht="17.25" customHeight="1" x14ac:dyDescent="0.2">
      <c r="A38" s="220" t="s">
        <v>317</v>
      </c>
      <c r="B38" s="220"/>
      <c r="C38" s="220"/>
    </row>
    <row r="39" spans="1:3" ht="17.399999999999999" customHeight="1" x14ac:dyDescent="0.2">
      <c r="A39" s="29" t="s">
        <v>242</v>
      </c>
      <c r="B39" s="3"/>
      <c r="C39" s="3"/>
    </row>
    <row r="40" spans="1:3" ht="17.399999999999999" customHeight="1" x14ac:dyDescent="0.2">
      <c r="A40" s="29" t="s">
        <v>243</v>
      </c>
      <c r="B40" s="3"/>
      <c r="C40" s="3"/>
    </row>
    <row r="41" spans="1:3" ht="17.399999999999999" customHeight="1" x14ac:dyDescent="0.2">
      <c r="A41" s="29" t="s">
        <v>241</v>
      </c>
      <c r="B41" s="3"/>
      <c r="C41" s="3"/>
    </row>
    <row r="42" spans="1:3" ht="9" customHeight="1" x14ac:dyDescent="0.2">
      <c r="A42" s="3"/>
      <c r="B42" s="3"/>
      <c r="C42" s="3"/>
    </row>
    <row r="43" spans="1:3" ht="17.399999999999999" customHeight="1" x14ac:dyDescent="0.2">
      <c r="A43" s="29" t="s">
        <v>17</v>
      </c>
      <c r="B43" s="3"/>
      <c r="C43" s="3"/>
    </row>
    <row r="44" spans="1:3" ht="17.399999999999999" customHeight="1" x14ac:dyDescent="0.2">
      <c r="A44" s="4" t="s">
        <v>207</v>
      </c>
      <c r="B44" s="3"/>
      <c r="C44" s="3"/>
    </row>
    <row r="45" spans="1:3" ht="20.100000000000001" customHeight="1" x14ac:dyDescent="0.2">
      <c r="A45" s="4" t="s">
        <v>245</v>
      </c>
      <c r="B45" s="4"/>
      <c r="C45" s="4"/>
    </row>
    <row r="46" spans="1:3" ht="9" customHeight="1" x14ac:dyDescent="0.2">
      <c r="A46" s="4"/>
      <c r="B46" s="4"/>
      <c r="C46" s="4"/>
    </row>
    <row r="47" spans="1:3" ht="30" customHeight="1" x14ac:dyDescent="0.2">
      <c r="A47" s="213" t="s">
        <v>246</v>
      </c>
      <c r="B47" s="213"/>
      <c r="C47" s="213"/>
    </row>
    <row r="48" spans="1:3" ht="19.95" customHeight="1" x14ac:dyDescent="0.2">
      <c r="A48" s="214" t="s">
        <v>9</v>
      </c>
      <c r="B48" s="214"/>
      <c r="C48" s="214"/>
    </row>
    <row r="49" spans="1:3" ht="17.399999999999999" customHeight="1" x14ac:dyDescent="0.2">
      <c r="A49" s="5" t="s">
        <v>8</v>
      </c>
      <c r="B49" s="209" t="s">
        <v>342</v>
      </c>
      <c r="C49" s="211" t="s">
        <v>7</v>
      </c>
    </row>
    <row r="50" spans="1:3" ht="15" customHeight="1" thickBot="1" x14ac:dyDescent="0.25">
      <c r="A50" s="6" t="s">
        <v>6</v>
      </c>
      <c r="B50" s="210"/>
      <c r="C50" s="212"/>
    </row>
    <row r="51" spans="1:3" ht="24" customHeight="1" thickTop="1" x14ac:dyDescent="0.2">
      <c r="A51" s="30" t="s">
        <v>295</v>
      </c>
      <c r="B51" s="32" t="s">
        <v>210</v>
      </c>
      <c r="C51" s="34" t="s">
        <v>211</v>
      </c>
    </row>
    <row r="52" spans="1:3" ht="24" customHeight="1" x14ac:dyDescent="0.2">
      <c r="A52" s="23" t="s">
        <v>14</v>
      </c>
      <c r="B52" s="26" t="s">
        <v>138</v>
      </c>
      <c r="C52" s="27" t="s">
        <v>138</v>
      </c>
    </row>
    <row r="53" spans="1:3" ht="24" customHeight="1" x14ac:dyDescent="0.2">
      <c r="A53" s="8" t="s">
        <v>5</v>
      </c>
      <c r="B53" s="26" t="s">
        <v>244</v>
      </c>
      <c r="C53" s="27" t="s">
        <v>244</v>
      </c>
    </row>
    <row r="54" spans="1:3" ht="24" customHeight="1" thickBot="1" x14ac:dyDescent="0.25">
      <c r="A54" s="9" t="s">
        <v>4</v>
      </c>
      <c r="B54" s="13" t="s">
        <v>3</v>
      </c>
      <c r="C54" s="18" t="s">
        <v>3</v>
      </c>
    </row>
    <row r="55" spans="1:3" ht="24" customHeight="1" thickTop="1" x14ac:dyDescent="0.2">
      <c r="A55" s="35" t="s">
        <v>183</v>
      </c>
      <c r="B55" s="14" t="s">
        <v>1</v>
      </c>
      <c r="C55" s="19" t="s">
        <v>0</v>
      </c>
    </row>
    <row r="56" spans="1:3" ht="9" customHeight="1" x14ac:dyDescent="0.2">
      <c r="A56" s="2"/>
    </row>
    <row r="57" spans="1:3" ht="30" customHeight="1" x14ac:dyDescent="0.2">
      <c r="A57" s="213" t="s">
        <v>235</v>
      </c>
      <c r="B57" s="214"/>
      <c r="C57" s="214"/>
    </row>
    <row r="58" spans="1:3" ht="17.399999999999999" customHeight="1" x14ac:dyDescent="0.2">
      <c r="A58" s="214" t="s">
        <v>9</v>
      </c>
      <c r="B58" s="214"/>
      <c r="C58" s="214"/>
    </row>
    <row r="59" spans="1:3" ht="15" customHeight="1" x14ac:dyDescent="0.2">
      <c r="A59" s="5" t="s">
        <v>8</v>
      </c>
      <c r="B59" s="209" t="s">
        <v>342</v>
      </c>
      <c r="C59" s="211" t="s">
        <v>7</v>
      </c>
    </row>
    <row r="60" spans="1:3" ht="15" customHeight="1" thickBot="1" x14ac:dyDescent="0.25">
      <c r="A60" s="6" t="s">
        <v>6</v>
      </c>
      <c r="B60" s="210"/>
      <c r="C60" s="212"/>
    </row>
    <row r="61" spans="1:3" ht="24" customHeight="1" thickTop="1" x14ac:dyDescent="0.2">
      <c r="A61" s="30" t="s">
        <v>137</v>
      </c>
      <c r="B61" s="20" t="s">
        <v>124</v>
      </c>
      <c r="C61" s="21" t="s">
        <v>124</v>
      </c>
    </row>
    <row r="62" spans="1:3" ht="24" customHeight="1" x14ac:dyDescent="0.2">
      <c r="A62" s="30" t="s">
        <v>135</v>
      </c>
      <c r="B62" s="26" t="s">
        <v>139</v>
      </c>
      <c r="C62" s="34" t="s">
        <v>138</v>
      </c>
    </row>
    <row r="63" spans="1:3" ht="24" customHeight="1" x14ac:dyDescent="0.2">
      <c r="A63" s="8" t="s">
        <v>5</v>
      </c>
      <c r="B63" s="26" t="s">
        <v>140</v>
      </c>
      <c r="C63" s="27" t="s">
        <v>141</v>
      </c>
    </row>
    <row r="64" spans="1:3" ht="24" customHeight="1" thickBot="1" x14ac:dyDescent="0.25">
      <c r="A64" s="9" t="s">
        <v>4</v>
      </c>
      <c r="B64" s="13" t="s">
        <v>3</v>
      </c>
      <c r="C64" s="18" t="s">
        <v>3</v>
      </c>
    </row>
    <row r="65" spans="1:3" ht="24" customHeight="1" thickTop="1" x14ac:dyDescent="0.2">
      <c r="A65" s="35" t="s">
        <v>183</v>
      </c>
      <c r="B65" s="14" t="s">
        <v>0</v>
      </c>
      <c r="C65" s="19" t="s">
        <v>0</v>
      </c>
    </row>
    <row r="66" spans="1:3" ht="9" customHeight="1" x14ac:dyDescent="0.2">
      <c r="A66" s="2"/>
    </row>
    <row r="67" spans="1:3" ht="30" customHeight="1" x14ac:dyDescent="0.2">
      <c r="A67" s="213" t="s">
        <v>314</v>
      </c>
      <c r="B67" s="214"/>
      <c r="C67" s="214"/>
    </row>
    <row r="68" spans="1:3" ht="17.399999999999999" customHeight="1" x14ac:dyDescent="0.2">
      <c r="A68" s="214" t="s">
        <v>9</v>
      </c>
      <c r="B68" s="214"/>
      <c r="C68" s="214"/>
    </row>
    <row r="69" spans="1:3" ht="17.399999999999999" customHeight="1" x14ac:dyDescent="0.2">
      <c r="A69" s="5" t="s">
        <v>8</v>
      </c>
      <c r="B69" s="209" t="s">
        <v>342</v>
      </c>
      <c r="C69" s="211" t="s">
        <v>7</v>
      </c>
    </row>
    <row r="70" spans="1:3" ht="15" customHeight="1" thickBot="1" x14ac:dyDescent="0.25">
      <c r="A70" s="6" t="s">
        <v>6</v>
      </c>
      <c r="B70" s="210"/>
      <c r="C70" s="212"/>
    </row>
    <row r="71" spans="1:3" ht="24" customHeight="1" thickTop="1" x14ac:dyDescent="0.2">
      <c r="A71" s="30" t="s">
        <v>296</v>
      </c>
      <c r="B71" s="32" t="s">
        <v>210</v>
      </c>
      <c r="C71" s="34" t="s">
        <v>211</v>
      </c>
    </row>
    <row r="72" spans="1:3" ht="24" customHeight="1" x14ac:dyDescent="0.2">
      <c r="A72" s="30" t="s">
        <v>297</v>
      </c>
      <c r="B72" s="32" t="s">
        <v>210</v>
      </c>
      <c r="C72" s="34" t="s">
        <v>211</v>
      </c>
    </row>
    <row r="73" spans="1:3" ht="24" customHeight="1" x14ac:dyDescent="0.2">
      <c r="A73" s="30" t="s">
        <v>298</v>
      </c>
      <c r="B73" s="32" t="s">
        <v>210</v>
      </c>
      <c r="C73" s="34" t="s">
        <v>211</v>
      </c>
    </row>
    <row r="74" spans="1:3" ht="24" customHeight="1" x14ac:dyDescent="0.2">
      <c r="A74" s="23" t="s">
        <v>270</v>
      </c>
      <c r="B74" s="26" t="s">
        <v>299</v>
      </c>
      <c r="C74" s="27" t="s">
        <v>208</v>
      </c>
    </row>
    <row r="75" spans="1:3" ht="24" customHeight="1" x14ac:dyDescent="0.2">
      <c r="A75" s="8" t="s">
        <v>5</v>
      </c>
      <c r="B75" s="26" t="s">
        <v>300</v>
      </c>
      <c r="C75" s="27" t="s">
        <v>301</v>
      </c>
    </row>
    <row r="76" spans="1:3" ht="24" customHeight="1" thickBot="1" x14ac:dyDescent="0.25">
      <c r="A76" s="9" t="s">
        <v>4</v>
      </c>
      <c r="B76" s="13" t="s">
        <v>3</v>
      </c>
      <c r="C76" s="18" t="s">
        <v>3</v>
      </c>
    </row>
    <row r="77" spans="1:3" ht="24" customHeight="1" thickTop="1" x14ac:dyDescent="0.2">
      <c r="A77" s="35" t="s">
        <v>183</v>
      </c>
      <c r="B77" s="14" t="s">
        <v>1</v>
      </c>
      <c r="C77" s="19" t="s">
        <v>0</v>
      </c>
    </row>
    <row r="78" spans="1:3" s="120" customFormat="1" ht="18.600000000000001" customHeight="1" x14ac:dyDescent="0.2">
      <c r="A78" s="41"/>
      <c r="B78" s="22"/>
      <c r="C78" s="22"/>
    </row>
    <row r="79" spans="1:3" ht="17.399999999999999" customHeight="1" x14ac:dyDescent="0.2">
      <c r="A79" s="215" t="s">
        <v>325</v>
      </c>
      <c r="B79" s="216"/>
    </row>
    <row r="80" spans="1:3" ht="17.25" customHeight="1" x14ac:dyDescent="0.2">
      <c r="A80" s="220" t="s">
        <v>318</v>
      </c>
      <c r="B80" s="220"/>
      <c r="C80" s="220"/>
    </row>
    <row r="81" spans="1:3" ht="17.25" customHeight="1" x14ac:dyDescent="0.2">
      <c r="A81" s="29" t="s">
        <v>236</v>
      </c>
      <c r="B81" s="3"/>
      <c r="C81" s="3"/>
    </row>
    <row r="82" spans="1:3" ht="9" customHeight="1" x14ac:dyDescent="0.2">
      <c r="A82" s="3"/>
      <c r="B82" s="3"/>
      <c r="C82" s="3"/>
    </row>
    <row r="83" spans="1:3" ht="17.399999999999999" customHeight="1" x14ac:dyDescent="0.2">
      <c r="A83" s="29" t="s">
        <v>17</v>
      </c>
      <c r="B83" s="3"/>
      <c r="C83" s="3"/>
    </row>
    <row r="84" spans="1:3" ht="17.399999999999999" customHeight="1" x14ac:dyDescent="0.2">
      <c r="A84" s="4" t="s">
        <v>207</v>
      </c>
      <c r="B84" s="4"/>
      <c r="C84" s="4"/>
    </row>
    <row r="85" spans="1:3" ht="9" customHeight="1" x14ac:dyDescent="0.2">
      <c r="A85" s="2"/>
    </row>
    <row r="86" spans="1:3" ht="30" customHeight="1" x14ac:dyDescent="0.2">
      <c r="A86" s="213" t="s">
        <v>237</v>
      </c>
      <c r="B86" s="213"/>
      <c r="C86" s="213"/>
    </row>
    <row r="87" spans="1:3" ht="19.5" customHeight="1" x14ac:dyDescent="0.2">
      <c r="A87" s="221" t="s">
        <v>327</v>
      </c>
      <c r="B87" s="214"/>
      <c r="C87" s="214"/>
    </row>
    <row r="88" spans="1:3" ht="17.25" customHeight="1" x14ac:dyDescent="0.2">
      <c r="A88" s="5" t="s">
        <v>8</v>
      </c>
      <c r="B88" s="222" t="s">
        <v>342</v>
      </c>
      <c r="C88" s="211" t="s">
        <v>7</v>
      </c>
    </row>
    <row r="89" spans="1:3" ht="15" customHeight="1" thickBot="1" x14ac:dyDescent="0.25">
      <c r="A89" s="6" t="s">
        <v>6</v>
      </c>
      <c r="B89" s="223"/>
      <c r="C89" s="212"/>
    </row>
    <row r="90" spans="1:3" ht="24" customHeight="1" thickTop="1" x14ac:dyDescent="0.2">
      <c r="A90" s="30" t="s">
        <v>142</v>
      </c>
      <c r="B90" s="32" t="s">
        <v>145</v>
      </c>
      <c r="C90" s="34" t="s">
        <v>145</v>
      </c>
    </row>
    <row r="91" spans="1:3" ht="24" customHeight="1" thickBot="1" x14ac:dyDescent="0.25">
      <c r="A91" s="30" t="s">
        <v>218</v>
      </c>
      <c r="B91" s="26" t="s">
        <v>15</v>
      </c>
      <c r="C91" s="34" t="s">
        <v>15</v>
      </c>
    </row>
    <row r="92" spans="1:3" ht="24" customHeight="1" thickTop="1" x14ac:dyDescent="0.2">
      <c r="A92" s="35" t="s">
        <v>183</v>
      </c>
      <c r="B92" s="36" t="s">
        <v>143</v>
      </c>
      <c r="C92" s="37" t="s">
        <v>144</v>
      </c>
    </row>
    <row r="93" spans="1:3" ht="18.600000000000001" customHeight="1" x14ac:dyDescent="0.2">
      <c r="A93" s="2"/>
    </row>
    <row r="94" spans="1:3" ht="17.399999999999999" customHeight="1" x14ac:dyDescent="0.2">
      <c r="A94" s="215" t="s">
        <v>316</v>
      </c>
      <c r="B94" s="216"/>
    </row>
    <row r="95" spans="1:3" ht="18" customHeight="1" x14ac:dyDescent="0.2">
      <c r="A95" s="220" t="s">
        <v>319</v>
      </c>
      <c r="B95" s="220"/>
      <c r="C95" s="220"/>
    </row>
    <row r="96" spans="1:3" ht="17.25" customHeight="1" x14ac:dyDescent="0.2">
      <c r="A96" s="29" t="s">
        <v>239</v>
      </c>
      <c r="B96" s="3"/>
      <c r="C96" s="3"/>
    </row>
    <row r="97" spans="1:3" ht="9" customHeight="1" x14ac:dyDescent="0.2">
      <c r="A97" s="3"/>
      <c r="B97" s="3"/>
      <c r="C97" s="3"/>
    </row>
    <row r="98" spans="1:3" ht="17.399999999999999" customHeight="1" x14ac:dyDescent="0.2">
      <c r="A98" s="29" t="s">
        <v>17</v>
      </c>
      <c r="B98" s="3"/>
      <c r="C98" s="3"/>
    </row>
    <row r="99" spans="1:3" ht="17.399999999999999" customHeight="1" x14ac:dyDescent="0.2">
      <c r="A99" s="4" t="s">
        <v>207</v>
      </c>
      <c r="B99" s="4"/>
      <c r="C99" s="4"/>
    </row>
    <row r="100" spans="1:3" ht="9" customHeight="1" x14ac:dyDescent="0.2">
      <c r="A100" s="2"/>
    </row>
    <row r="101" spans="1:3" ht="30" customHeight="1" x14ac:dyDescent="0.2">
      <c r="A101" s="213" t="s">
        <v>320</v>
      </c>
      <c r="B101" s="213"/>
      <c r="C101" s="213"/>
    </row>
    <row r="102" spans="1:3" ht="17.399999999999999" customHeight="1" x14ac:dyDescent="0.2">
      <c r="A102" s="221" t="s">
        <v>131</v>
      </c>
      <c r="B102" s="221"/>
      <c r="C102" s="221"/>
    </row>
    <row r="103" spans="1:3" ht="15" customHeight="1" x14ac:dyDescent="0.2">
      <c r="A103" s="5" t="s">
        <v>8</v>
      </c>
      <c r="B103" s="209" t="s">
        <v>342</v>
      </c>
      <c r="C103" s="211" t="s">
        <v>7</v>
      </c>
    </row>
    <row r="104" spans="1:3" ht="15" customHeight="1" thickBot="1" x14ac:dyDescent="0.25">
      <c r="A104" s="6" t="s">
        <v>6</v>
      </c>
      <c r="B104" s="210"/>
      <c r="C104" s="212"/>
    </row>
    <row r="105" spans="1:3" ht="24" customHeight="1" thickTop="1" x14ac:dyDescent="0.2">
      <c r="A105" s="30" t="s">
        <v>205</v>
      </c>
      <c r="B105" s="26" t="s">
        <v>12</v>
      </c>
      <c r="C105" s="27" t="s">
        <v>206</v>
      </c>
    </row>
    <row r="106" spans="1:3" ht="24" customHeight="1" x14ac:dyDescent="0.2">
      <c r="A106" s="30" t="s">
        <v>135</v>
      </c>
      <c r="B106" s="12" t="s">
        <v>15</v>
      </c>
      <c r="C106" s="21" t="s">
        <v>15</v>
      </c>
    </row>
    <row r="107" spans="1:3" ht="24" customHeight="1" x14ac:dyDescent="0.2">
      <c r="A107" s="8" t="s">
        <v>5</v>
      </c>
      <c r="B107" s="12" t="s">
        <v>16</v>
      </c>
      <c r="C107" s="17" t="s">
        <v>16</v>
      </c>
    </row>
    <row r="108" spans="1:3" ht="24" customHeight="1" thickBot="1" x14ac:dyDescent="0.25">
      <c r="A108" s="9" t="s">
        <v>4</v>
      </c>
      <c r="B108" s="31" t="s">
        <v>136</v>
      </c>
      <c r="C108" s="33" t="s">
        <v>3</v>
      </c>
    </row>
    <row r="109" spans="1:3" ht="24" customHeight="1" thickTop="1" x14ac:dyDescent="0.2">
      <c r="A109" s="35" t="s">
        <v>183</v>
      </c>
      <c r="B109" s="14" t="s">
        <v>0</v>
      </c>
      <c r="C109" s="19" t="s">
        <v>0</v>
      </c>
    </row>
    <row r="110" spans="1:3" ht="30" customHeight="1" x14ac:dyDescent="0.2">
      <c r="A110" s="38" t="s">
        <v>147</v>
      </c>
      <c r="B110" s="22"/>
      <c r="C110" s="22"/>
    </row>
    <row r="111" spans="1:3" ht="30" customHeight="1" x14ac:dyDescent="0.2">
      <c r="A111" s="38"/>
      <c r="B111" s="22"/>
      <c r="C111" s="22"/>
    </row>
    <row r="112" spans="1:3" ht="30" customHeight="1" x14ac:dyDescent="0.2">
      <c r="A112" s="215" t="s">
        <v>240</v>
      </c>
      <c r="B112" s="216"/>
    </row>
    <row r="113" spans="1:3" ht="18" customHeight="1" x14ac:dyDescent="0.2">
      <c r="A113" s="220" t="s">
        <v>323</v>
      </c>
      <c r="B113" s="220"/>
      <c r="C113" s="220"/>
    </row>
    <row r="114" spans="1:3" ht="17.25" customHeight="1" x14ac:dyDescent="0.2">
      <c r="A114" s="29" t="s">
        <v>322</v>
      </c>
      <c r="B114" s="3"/>
      <c r="C114" s="3"/>
    </row>
    <row r="115" spans="1:3" ht="17.399999999999999" customHeight="1" x14ac:dyDescent="0.2">
      <c r="A115" s="29" t="s">
        <v>17</v>
      </c>
      <c r="B115" s="3"/>
      <c r="C115" s="3"/>
    </row>
    <row r="116" spans="1:3" ht="17.399999999999999" customHeight="1" x14ac:dyDescent="0.2">
      <c r="A116" s="4" t="s">
        <v>207</v>
      </c>
      <c r="B116" s="4"/>
      <c r="C116" s="4"/>
    </row>
    <row r="117" spans="1:3" ht="9" customHeight="1" x14ac:dyDescent="0.2">
      <c r="A117" s="2"/>
    </row>
    <row r="118" spans="1:3" ht="30" customHeight="1" x14ac:dyDescent="0.2">
      <c r="A118" s="213" t="s">
        <v>324</v>
      </c>
      <c r="B118" s="214"/>
      <c r="C118" s="214"/>
    </row>
    <row r="119" spans="1:3" ht="19.5" customHeight="1" x14ac:dyDescent="0.2">
      <c r="A119" s="221" t="s">
        <v>321</v>
      </c>
      <c r="B119" s="214"/>
      <c r="C119" s="214"/>
    </row>
    <row r="120" spans="1:3" ht="19.5" customHeight="1" x14ac:dyDescent="0.2">
      <c r="A120" s="5" t="s">
        <v>8</v>
      </c>
      <c r="B120" s="209" t="s">
        <v>342</v>
      </c>
      <c r="C120" s="211" t="s">
        <v>7</v>
      </c>
    </row>
    <row r="121" spans="1:3" ht="15" customHeight="1" thickBot="1" x14ac:dyDescent="0.25">
      <c r="A121" s="6" t="s">
        <v>6</v>
      </c>
      <c r="B121" s="210"/>
      <c r="C121" s="212"/>
    </row>
    <row r="122" spans="1:3" ht="30" customHeight="1" thickTop="1" x14ac:dyDescent="0.2">
      <c r="A122" s="30" t="s">
        <v>212</v>
      </c>
      <c r="B122" s="96" t="s">
        <v>213</v>
      </c>
      <c r="C122" s="97" t="s">
        <v>214</v>
      </c>
    </row>
    <row r="123" spans="1:3" ht="30" customHeight="1" x14ac:dyDescent="0.2">
      <c r="A123" s="39" t="s">
        <v>204</v>
      </c>
      <c r="B123" s="11">
        <v>4000</v>
      </c>
      <c r="C123" s="16">
        <v>4000</v>
      </c>
    </row>
    <row r="124" spans="1:3" ht="30" customHeight="1" x14ac:dyDescent="0.2">
      <c r="A124" s="39" t="s">
        <v>176</v>
      </c>
      <c r="B124" s="11">
        <v>300</v>
      </c>
      <c r="C124" s="16">
        <v>300</v>
      </c>
    </row>
    <row r="125" spans="1:3" ht="30" customHeight="1" thickBot="1" x14ac:dyDescent="0.25">
      <c r="A125" s="23" t="s">
        <v>217</v>
      </c>
      <c r="B125" s="24" t="s">
        <v>208</v>
      </c>
      <c r="C125" s="25" t="s">
        <v>123</v>
      </c>
    </row>
    <row r="126" spans="1:3" ht="30" customHeight="1" thickTop="1" x14ac:dyDescent="0.2">
      <c r="A126" s="35" t="s">
        <v>183</v>
      </c>
      <c r="B126" s="36" t="s">
        <v>209</v>
      </c>
      <c r="C126" s="37" t="s">
        <v>133</v>
      </c>
    </row>
    <row r="127" spans="1:3" ht="30" customHeight="1" x14ac:dyDescent="0.2">
      <c r="A127" s="41"/>
      <c r="B127" s="22"/>
      <c r="C127" s="22"/>
    </row>
    <row r="128" spans="1:3" ht="19.5" customHeight="1" x14ac:dyDescent="0.2">
      <c r="C128" s="163"/>
    </row>
  </sheetData>
  <sheetProtection algorithmName="SHA-512" hashValue="RIrvXfVgJBRj7trwwBCIZmQ50a503VaInYzOnDC0AhGb//rQQGb2QaAzuPui0tYny1C8jjCly5JQKe2mTyZ6Fg==" saltValue="5R+6irDtJwC+kijK6kZ9Dw==" spinCount="100000" sheet="1" objects="1" scenarios="1"/>
  <mergeCells count="42">
    <mergeCell ref="A80:C80"/>
    <mergeCell ref="A79:B79"/>
    <mergeCell ref="A94:B94"/>
    <mergeCell ref="A95:C95"/>
    <mergeCell ref="A112:B112"/>
    <mergeCell ref="A86:C86"/>
    <mergeCell ref="A101:C101"/>
    <mergeCell ref="B88:B89"/>
    <mergeCell ref="C88:C89"/>
    <mergeCell ref="A87:C87"/>
    <mergeCell ref="A113:C113"/>
    <mergeCell ref="B120:B121"/>
    <mergeCell ref="C120:C121"/>
    <mergeCell ref="A119:C119"/>
    <mergeCell ref="A102:C102"/>
    <mergeCell ref="A118:C118"/>
    <mergeCell ref="B103:B104"/>
    <mergeCell ref="C103:C104"/>
    <mergeCell ref="B14:B15"/>
    <mergeCell ref="A47:C47"/>
    <mergeCell ref="A34:B34"/>
    <mergeCell ref="A48:C48"/>
    <mergeCell ref="A1:C1"/>
    <mergeCell ref="A5:C5"/>
    <mergeCell ref="A3:B3"/>
    <mergeCell ref="A12:C12"/>
    <mergeCell ref="C14:C15"/>
    <mergeCell ref="B24:B25"/>
    <mergeCell ref="C24:C25"/>
    <mergeCell ref="A13:B13"/>
    <mergeCell ref="A23:B23"/>
    <mergeCell ref="A38:C38"/>
    <mergeCell ref="B69:B70"/>
    <mergeCell ref="C69:C70"/>
    <mergeCell ref="B49:B50"/>
    <mergeCell ref="C49:C50"/>
    <mergeCell ref="A67:C67"/>
    <mergeCell ref="A68:C68"/>
    <mergeCell ref="C59:C60"/>
    <mergeCell ref="A58:C58"/>
    <mergeCell ref="B59:B60"/>
    <mergeCell ref="A57:C57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88" fitToHeight="4" orientation="portrait" r:id="rId1"/>
  <headerFooter alignWithMargins="0">
    <oddFooter>&amp;C&amp;"ＭＳ 明朝,標準"&amp;10&amp;P</oddFooter>
  </headerFooter>
  <rowBreaks count="2" manualBreakCount="2">
    <brk id="33" max="2" man="1"/>
    <brk id="11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C9C0-FF20-4376-80BE-680D987CBF73}">
  <sheetPr>
    <tabColor indexed="45"/>
  </sheetPr>
  <dimension ref="A1:M72"/>
  <sheetViews>
    <sheetView topLeftCell="A58" zoomScaleNormal="100" zoomScaleSheetLayoutView="100" workbookViewId="0">
      <selection activeCell="P68" sqref="P68"/>
    </sheetView>
  </sheetViews>
  <sheetFormatPr defaultColWidth="9" defaultRowHeight="13.2" x14ac:dyDescent="0.2"/>
  <cols>
    <col min="1" max="1" width="18.109375" style="87" customWidth="1"/>
    <col min="2" max="5" width="9" style="87" customWidth="1"/>
    <col min="6" max="6" width="10.77734375" style="87" customWidth="1"/>
    <col min="7" max="7" width="5.77734375" style="87" customWidth="1"/>
    <col min="8" max="8" width="4.77734375" style="87" customWidth="1"/>
    <col min="9" max="9" width="10.77734375" style="87" customWidth="1"/>
    <col min="10" max="10" width="6.6640625" style="87" customWidth="1"/>
    <col min="11" max="11" width="13.21875" style="87" customWidth="1"/>
    <col min="12" max="13" width="14.109375" style="87" customWidth="1"/>
    <col min="14" max="16384" width="9" style="87"/>
  </cols>
  <sheetData>
    <row r="1" spans="1:11" ht="16.95" customHeight="1" thickBot="1" x14ac:dyDescent="0.25">
      <c r="D1" s="85"/>
      <c r="F1" s="121" t="s">
        <v>126</v>
      </c>
      <c r="G1" s="224"/>
      <c r="H1" s="225"/>
      <c r="I1" s="225"/>
      <c r="J1" s="225"/>
      <c r="K1" s="226"/>
    </row>
    <row r="2" spans="1:11" ht="16.95" customHeight="1" x14ac:dyDescent="0.2">
      <c r="D2" s="85"/>
      <c r="F2" s="227" t="s">
        <v>8</v>
      </c>
      <c r="G2" s="229" t="s">
        <v>127</v>
      </c>
      <c r="H2" s="230"/>
      <c r="I2" s="230"/>
      <c r="J2" s="230"/>
      <c r="K2" s="231"/>
    </row>
    <row r="3" spans="1:11" ht="16.95" customHeight="1" thickBot="1" x14ac:dyDescent="0.25">
      <c r="F3" s="228"/>
      <c r="G3" s="232" t="s">
        <v>249</v>
      </c>
      <c r="H3" s="233"/>
      <c r="I3" s="233"/>
      <c r="J3" s="233"/>
      <c r="K3" s="234"/>
    </row>
    <row r="4" spans="1:11" ht="16.95" customHeight="1" x14ac:dyDescent="0.2">
      <c r="A4" s="235" t="s">
        <v>261</v>
      </c>
      <c r="B4" s="235"/>
      <c r="D4" s="122"/>
      <c r="E4" s="122"/>
      <c r="F4" s="129"/>
      <c r="G4" s="130"/>
      <c r="H4" s="130"/>
      <c r="I4" s="130"/>
      <c r="J4" s="130"/>
      <c r="K4" s="130"/>
    </row>
    <row r="5" spans="1:11" ht="16.95" customHeight="1" x14ac:dyDescent="0.2">
      <c r="A5" s="235"/>
      <c r="B5" s="235"/>
      <c r="C5" s="236" t="s">
        <v>349</v>
      </c>
      <c r="D5" s="236"/>
      <c r="E5" s="236"/>
      <c r="F5" s="129"/>
      <c r="G5" s="130"/>
      <c r="H5" s="130"/>
      <c r="I5" s="130"/>
      <c r="J5" s="130"/>
      <c r="K5" s="130"/>
    </row>
    <row r="6" spans="1:11" ht="16.95" customHeight="1" x14ac:dyDescent="0.2">
      <c r="F6" s="129"/>
      <c r="G6" s="130"/>
      <c r="I6" s="90" t="s">
        <v>260</v>
      </c>
      <c r="J6" s="237"/>
      <c r="K6" s="237"/>
    </row>
    <row r="7" spans="1:11" ht="16.95" customHeight="1" x14ac:dyDescent="0.2">
      <c r="F7" s="129"/>
      <c r="G7" s="130"/>
      <c r="H7" s="130"/>
      <c r="I7" s="130"/>
      <c r="J7" s="130"/>
      <c r="K7" s="130"/>
    </row>
    <row r="8" spans="1:11" ht="16.95" customHeight="1" x14ac:dyDescent="0.2">
      <c r="A8" s="238" t="s">
        <v>350</v>
      </c>
      <c r="B8" s="238"/>
      <c r="C8" s="238"/>
      <c r="D8" s="238"/>
      <c r="E8" s="238"/>
      <c r="F8" s="238"/>
      <c r="G8" s="238"/>
      <c r="H8" s="238"/>
      <c r="I8" s="239" t="s">
        <v>254</v>
      </c>
      <c r="J8" s="240"/>
      <c r="K8" s="208">
        <f>研究費ﾎﾟｲﾝﾄ算出表!L27</f>
        <v>0</v>
      </c>
    </row>
    <row r="9" spans="1:11" ht="16.95" customHeight="1" x14ac:dyDescent="0.2">
      <c r="A9" s="238"/>
      <c r="B9" s="238"/>
      <c r="C9" s="238"/>
      <c r="D9" s="238"/>
      <c r="E9" s="238"/>
      <c r="F9" s="238"/>
      <c r="G9" s="238"/>
      <c r="H9" s="238"/>
      <c r="I9" s="239" t="s">
        <v>262</v>
      </c>
      <c r="J9" s="240"/>
      <c r="K9" s="208">
        <f>研究費ﾎﾟｲﾝﾄ算出表!J37</f>
        <v>0</v>
      </c>
    </row>
    <row r="10" spans="1:11" ht="16.95" customHeight="1" x14ac:dyDescent="0.2">
      <c r="A10" s="238"/>
      <c r="B10" s="238"/>
      <c r="C10" s="238"/>
      <c r="D10" s="238"/>
      <c r="E10" s="238"/>
      <c r="F10" s="238"/>
      <c r="G10" s="238"/>
      <c r="H10" s="238"/>
      <c r="I10" s="239" t="s">
        <v>263</v>
      </c>
      <c r="J10" s="240"/>
      <c r="K10" s="208">
        <f>研究費ﾎﾟｲﾝﾄ算出表!J47</f>
        <v>0</v>
      </c>
    </row>
    <row r="11" spans="1:11" ht="16.95" customHeight="1" x14ac:dyDescent="0.2">
      <c r="A11" s="238"/>
      <c r="B11" s="238"/>
      <c r="C11" s="238"/>
      <c r="D11" s="238"/>
      <c r="E11" s="238"/>
      <c r="F11" s="238"/>
      <c r="G11" s="238"/>
      <c r="H11" s="238"/>
      <c r="I11" s="239" t="s">
        <v>264</v>
      </c>
      <c r="J11" s="240"/>
      <c r="K11" s="208">
        <f>研究費ﾎﾟｲﾝﾄ算出表!J56</f>
        <v>0</v>
      </c>
    </row>
    <row r="12" spans="1:11" ht="16.95" customHeight="1" x14ac:dyDescent="0.2">
      <c r="A12" s="238"/>
      <c r="B12" s="238"/>
      <c r="C12" s="238"/>
      <c r="D12" s="238"/>
      <c r="E12" s="238"/>
      <c r="F12" s="238"/>
      <c r="G12" s="238"/>
      <c r="H12" s="238"/>
      <c r="I12" s="239" t="s">
        <v>255</v>
      </c>
      <c r="J12" s="240"/>
      <c r="K12" s="208">
        <f>治験薬ﾎﾟｲﾝﾄ算出表!M22</f>
        <v>0</v>
      </c>
    </row>
    <row r="13" spans="1:11" ht="16.95" customHeight="1" x14ac:dyDescent="0.2"/>
    <row r="14" spans="1:11" s="126" customFormat="1" ht="22.05" customHeight="1" x14ac:dyDescent="0.2">
      <c r="A14" s="125" t="s">
        <v>284</v>
      </c>
    </row>
    <row r="15" spans="1:11" s="126" customFormat="1" ht="22.05" customHeight="1" x14ac:dyDescent="0.2">
      <c r="A15" s="127" t="s">
        <v>231</v>
      </c>
    </row>
    <row r="16" spans="1:11" ht="19.95" customHeight="1" x14ac:dyDescent="0.2">
      <c r="A16" s="185" t="s">
        <v>6</v>
      </c>
      <c r="B16" s="244" t="s">
        <v>128</v>
      </c>
      <c r="C16" s="245"/>
      <c r="D16" s="245"/>
      <c r="E16" s="245"/>
      <c r="F16" s="245"/>
      <c r="G16" s="245"/>
      <c r="H16" s="245"/>
      <c r="I16" s="245"/>
      <c r="J16" s="246"/>
      <c r="K16" s="185" t="s">
        <v>247</v>
      </c>
    </row>
    <row r="17" spans="1:13" ht="27" customHeight="1" x14ac:dyDescent="0.2">
      <c r="A17" s="186" t="s">
        <v>13</v>
      </c>
      <c r="B17" s="247" t="s">
        <v>348</v>
      </c>
      <c r="C17" s="248"/>
      <c r="D17" s="248"/>
      <c r="E17" s="248"/>
      <c r="F17" s="248"/>
      <c r="G17" s="248"/>
      <c r="H17" s="248"/>
      <c r="I17" s="248"/>
      <c r="J17" s="249"/>
      <c r="K17" s="204">
        <v>220000</v>
      </c>
    </row>
    <row r="18" spans="1:13" ht="27" customHeight="1" x14ac:dyDescent="0.2">
      <c r="A18" s="186" t="s">
        <v>250</v>
      </c>
      <c r="B18" s="241" t="s">
        <v>129</v>
      </c>
      <c r="C18" s="242"/>
      <c r="D18" s="242"/>
      <c r="E18" s="242"/>
      <c r="F18" s="242"/>
      <c r="G18" s="242"/>
      <c r="H18" s="242"/>
      <c r="I18" s="242"/>
      <c r="J18" s="243"/>
      <c r="K18" s="204">
        <v>200000</v>
      </c>
    </row>
    <row r="19" spans="1:13" ht="37.950000000000003" customHeight="1" x14ac:dyDescent="0.2">
      <c r="A19" s="186" t="s">
        <v>230</v>
      </c>
      <c r="B19" s="247" t="s">
        <v>251</v>
      </c>
      <c r="C19" s="248"/>
      <c r="D19" s="248"/>
      <c r="E19" s="248"/>
      <c r="F19" s="248"/>
      <c r="G19" s="248"/>
      <c r="H19" s="248"/>
      <c r="I19" s="248"/>
      <c r="J19" s="249"/>
      <c r="K19" s="204">
        <f>SUM(K17:K18)*35%</f>
        <v>147000</v>
      </c>
    </row>
    <row r="20" spans="1:13" ht="27" customHeight="1" x14ac:dyDescent="0.2">
      <c r="A20" s="186" t="s">
        <v>130</v>
      </c>
      <c r="B20" s="241" t="s">
        <v>259</v>
      </c>
      <c r="C20" s="242"/>
      <c r="D20" s="242"/>
      <c r="E20" s="242"/>
      <c r="F20" s="242"/>
      <c r="G20" s="242"/>
      <c r="H20" s="242"/>
      <c r="I20" s="242"/>
      <c r="J20" s="243"/>
      <c r="K20" s="204">
        <f>SUM(K17:K19)</f>
        <v>567000</v>
      </c>
    </row>
    <row r="21" spans="1:13" ht="37.950000000000003" customHeight="1" thickBot="1" x14ac:dyDescent="0.25">
      <c r="A21" s="191" t="s">
        <v>4</v>
      </c>
      <c r="B21" s="250" t="s">
        <v>248</v>
      </c>
      <c r="C21" s="251"/>
      <c r="D21" s="251"/>
      <c r="E21" s="251"/>
      <c r="F21" s="251"/>
      <c r="G21" s="251"/>
      <c r="H21" s="251"/>
      <c r="I21" s="251"/>
      <c r="J21" s="252"/>
      <c r="K21" s="205">
        <f>SUM(K20)*30%</f>
        <v>170100</v>
      </c>
    </row>
    <row r="22" spans="1:13" ht="27" customHeight="1" thickTop="1" x14ac:dyDescent="0.2">
      <c r="A22" s="193" t="s">
        <v>183</v>
      </c>
      <c r="B22" s="253" t="s">
        <v>252</v>
      </c>
      <c r="C22" s="254"/>
      <c r="D22" s="254"/>
      <c r="E22" s="254"/>
      <c r="F22" s="254"/>
      <c r="G22" s="254"/>
      <c r="H22" s="254"/>
      <c r="I22" s="254"/>
      <c r="J22" s="255"/>
      <c r="K22" s="206">
        <f>SUM(K20:K21)</f>
        <v>737100</v>
      </c>
    </row>
    <row r="23" spans="1:13" ht="9.6" customHeight="1" x14ac:dyDescent="0.2">
      <c r="A23" s="92"/>
      <c r="B23" s="128"/>
      <c r="C23" s="128"/>
      <c r="D23" s="128"/>
      <c r="E23" s="128"/>
      <c r="F23" s="128"/>
      <c r="G23" s="128"/>
      <c r="H23" s="128"/>
      <c r="I23" s="128"/>
      <c r="J23" s="128"/>
      <c r="K23" s="124"/>
    </row>
    <row r="24" spans="1:13" ht="22.2" customHeight="1" x14ac:dyDescent="0.2">
      <c r="A24" s="127" t="s">
        <v>253</v>
      </c>
    </row>
    <row r="25" spans="1:13" ht="19.95" customHeight="1" x14ac:dyDescent="0.2">
      <c r="A25" s="185" t="s">
        <v>6</v>
      </c>
      <c r="B25" s="244" t="s">
        <v>128</v>
      </c>
      <c r="C25" s="245"/>
      <c r="D25" s="245"/>
      <c r="E25" s="245"/>
      <c r="F25" s="245"/>
      <c r="G25" s="245"/>
      <c r="H25" s="245"/>
      <c r="I25" s="245"/>
      <c r="J25" s="246"/>
      <c r="K25" s="185" t="s">
        <v>247</v>
      </c>
    </row>
    <row r="26" spans="1:13" ht="27" customHeight="1" x14ac:dyDescent="0.2">
      <c r="A26" s="186" t="s">
        <v>13</v>
      </c>
      <c r="B26" s="247" t="s">
        <v>348</v>
      </c>
      <c r="C26" s="248"/>
      <c r="D26" s="248"/>
      <c r="E26" s="248"/>
      <c r="F26" s="248"/>
      <c r="G26" s="248"/>
      <c r="H26" s="248"/>
      <c r="I26" s="248"/>
      <c r="J26" s="249"/>
      <c r="K26" s="204">
        <v>170000</v>
      </c>
    </row>
    <row r="27" spans="1:13" ht="27" customHeight="1" x14ac:dyDescent="0.2">
      <c r="A27" s="186" t="s">
        <v>250</v>
      </c>
      <c r="B27" s="241" t="s">
        <v>129</v>
      </c>
      <c r="C27" s="242"/>
      <c r="D27" s="242"/>
      <c r="E27" s="242"/>
      <c r="F27" s="242"/>
      <c r="G27" s="242"/>
      <c r="H27" s="242"/>
      <c r="I27" s="242"/>
      <c r="J27" s="243"/>
      <c r="K27" s="204">
        <v>100000</v>
      </c>
    </row>
    <row r="28" spans="1:13" ht="37.950000000000003" customHeight="1" x14ac:dyDescent="0.2">
      <c r="A28" s="186" t="s">
        <v>230</v>
      </c>
      <c r="B28" s="247" t="s">
        <v>251</v>
      </c>
      <c r="C28" s="248"/>
      <c r="D28" s="248"/>
      <c r="E28" s="248"/>
      <c r="F28" s="248"/>
      <c r="G28" s="248"/>
      <c r="H28" s="248"/>
      <c r="I28" s="248"/>
      <c r="J28" s="249"/>
      <c r="K28" s="204">
        <f>SUM(K26:K27)*35%</f>
        <v>94500</v>
      </c>
    </row>
    <row r="29" spans="1:13" ht="27" customHeight="1" x14ac:dyDescent="0.2">
      <c r="A29" s="186" t="s">
        <v>130</v>
      </c>
      <c r="B29" s="241" t="s">
        <v>259</v>
      </c>
      <c r="C29" s="242"/>
      <c r="D29" s="242"/>
      <c r="E29" s="242"/>
      <c r="F29" s="242"/>
      <c r="G29" s="242"/>
      <c r="H29" s="242"/>
      <c r="I29" s="242"/>
      <c r="J29" s="243"/>
      <c r="K29" s="204">
        <f>SUM(K26:K28)</f>
        <v>364500</v>
      </c>
    </row>
    <row r="30" spans="1:13" ht="37.950000000000003" customHeight="1" thickBot="1" x14ac:dyDescent="0.25">
      <c r="A30" s="191" t="s">
        <v>4</v>
      </c>
      <c r="B30" s="250" t="s">
        <v>248</v>
      </c>
      <c r="C30" s="251"/>
      <c r="D30" s="251"/>
      <c r="E30" s="251"/>
      <c r="F30" s="251"/>
      <c r="G30" s="251"/>
      <c r="H30" s="251"/>
      <c r="I30" s="251"/>
      <c r="J30" s="252"/>
      <c r="K30" s="205">
        <f>SUM(K29)*30%</f>
        <v>109350</v>
      </c>
    </row>
    <row r="31" spans="1:13" ht="27" customHeight="1" thickTop="1" x14ac:dyDescent="0.2">
      <c r="A31" s="193" t="s">
        <v>183</v>
      </c>
      <c r="B31" s="253" t="s">
        <v>252</v>
      </c>
      <c r="C31" s="254"/>
      <c r="D31" s="254"/>
      <c r="E31" s="254"/>
      <c r="F31" s="254"/>
      <c r="G31" s="254"/>
      <c r="H31" s="254"/>
      <c r="I31" s="254"/>
      <c r="J31" s="255"/>
      <c r="K31" s="206">
        <f>SUM(K29:K30)</f>
        <v>473850</v>
      </c>
    </row>
    <row r="32" spans="1:13" ht="15.9" customHeight="1" x14ac:dyDescent="0.2">
      <c r="K32" s="89"/>
      <c r="L32" s="89"/>
      <c r="M32" s="90"/>
    </row>
    <row r="33" spans="1:11" s="126" customFormat="1" ht="22.05" customHeight="1" x14ac:dyDescent="0.2">
      <c r="A33" s="125" t="s">
        <v>285</v>
      </c>
    </row>
    <row r="34" spans="1:11" ht="19.95" customHeight="1" x14ac:dyDescent="0.2">
      <c r="A34" s="127" t="s">
        <v>286</v>
      </c>
    </row>
    <row r="35" spans="1:11" ht="19.95" customHeight="1" x14ac:dyDescent="0.2">
      <c r="A35" s="185" t="s">
        <v>6</v>
      </c>
      <c r="B35" s="244" t="s">
        <v>128</v>
      </c>
      <c r="C35" s="245"/>
      <c r="D35" s="245"/>
      <c r="E35" s="245"/>
      <c r="F35" s="245"/>
      <c r="G35" s="245"/>
      <c r="H35" s="245"/>
      <c r="I35" s="245"/>
      <c r="J35" s="246"/>
      <c r="K35" s="185" t="s">
        <v>247</v>
      </c>
    </row>
    <row r="36" spans="1:11" ht="37.950000000000003" customHeight="1" x14ac:dyDescent="0.2">
      <c r="A36" s="186" t="s">
        <v>257</v>
      </c>
      <c r="B36" s="247" t="s">
        <v>256</v>
      </c>
      <c r="C36" s="248"/>
      <c r="D36" s="248"/>
      <c r="E36" s="248"/>
      <c r="F36" s="248"/>
      <c r="G36" s="248"/>
      <c r="H36" s="248"/>
      <c r="I36" s="248"/>
      <c r="J36" s="249"/>
      <c r="K36" s="204">
        <f>K8*6000</f>
        <v>0</v>
      </c>
    </row>
    <row r="37" spans="1:11" ht="37.950000000000003" customHeight="1" x14ac:dyDescent="0.2">
      <c r="A37" s="186" t="s">
        <v>14</v>
      </c>
      <c r="B37" s="247" t="s">
        <v>258</v>
      </c>
      <c r="C37" s="248"/>
      <c r="D37" s="248"/>
      <c r="E37" s="248"/>
      <c r="F37" s="248"/>
      <c r="G37" s="248"/>
      <c r="H37" s="248"/>
      <c r="I37" s="248"/>
      <c r="J37" s="249"/>
      <c r="K37" s="204">
        <f>SUM(K36)*35%</f>
        <v>0</v>
      </c>
    </row>
    <row r="38" spans="1:11" ht="27" customHeight="1" x14ac:dyDescent="0.2">
      <c r="A38" s="186" t="s">
        <v>130</v>
      </c>
      <c r="B38" s="241" t="s">
        <v>16</v>
      </c>
      <c r="C38" s="242"/>
      <c r="D38" s="242"/>
      <c r="E38" s="242"/>
      <c r="F38" s="242"/>
      <c r="G38" s="242"/>
      <c r="H38" s="242"/>
      <c r="I38" s="242"/>
      <c r="J38" s="243"/>
      <c r="K38" s="204">
        <f>SUM(K36:K37)</f>
        <v>0</v>
      </c>
    </row>
    <row r="39" spans="1:11" ht="37.950000000000003" customHeight="1" thickBot="1" x14ac:dyDescent="0.25">
      <c r="A39" s="191" t="s">
        <v>4</v>
      </c>
      <c r="B39" s="250" t="s">
        <v>248</v>
      </c>
      <c r="C39" s="251"/>
      <c r="D39" s="251"/>
      <c r="E39" s="251"/>
      <c r="F39" s="251"/>
      <c r="G39" s="251"/>
      <c r="H39" s="251"/>
      <c r="I39" s="251"/>
      <c r="J39" s="252"/>
      <c r="K39" s="205">
        <f>K38*30%</f>
        <v>0</v>
      </c>
    </row>
    <row r="40" spans="1:11" ht="27" customHeight="1" thickTop="1" x14ac:dyDescent="0.2">
      <c r="A40" s="193" t="s">
        <v>183</v>
      </c>
      <c r="B40" s="253" t="s">
        <v>252</v>
      </c>
      <c r="C40" s="254"/>
      <c r="D40" s="254"/>
      <c r="E40" s="254"/>
      <c r="F40" s="254"/>
      <c r="G40" s="254"/>
      <c r="H40" s="254"/>
      <c r="I40" s="254"/>
      <c r="J40" s="255"/>
      <c r="K40" s="206">
        <f>SUM(K38:K39)</f>
        <v>0</v>
      </c>
    </row>
    <row r="41" spans="1:11" ht="10.050000000000001" customHeight="1" x14ac:dyDescent="0.2">
      <c r="A41" s="92"/>
      <c r="K41" s="89"/>
    </row>
    <row r="42" spans="1:11" ht="19.95" customHeight="1" x14ac:dyDescent="0.2">
      <c r="A42" s="127" t="s">
        <v>287</v>
      </c>
    </row>
    <row r="43" spans="1:11" ht="19.95" customHeight="1" x14ac:dyDescent="0.2">
      <c r="A43" s="185" t="s">
        <v>6</v>
      </c>
      <c r="B43" s="244" t="s">
        <v>128</v>
      </c>
      <c r="C43" s="245"/>
      <c r="D43" s="245"/>
      <c r="E43" s="245"/>
      <c r="F43" s="245"/>
      <c r="G43" s="245"/>
      <c r="H43" s="245"/>
      <c r="I43" s="245"/>
      <c r="J43" s="246"/>
      <c r="K43" s="185" t="s">
        <v>247</v>
      </c>
    </row>
    <row r="44" spans="1:11" ht="27" customHeight="1" x14ac:dyDescent="0.2">
      <c r="A44" s="186" t="s">
        <v>257</v>
      </c>
      <c r="B44" s="247" t="s">
        <v>265</v>
      </c>
      <c r="C44" s="248"/>
      <c r="D44" s="248"/>
      <c r="E44" s="248"/>
      <c r="F44" s="248"/>
      <c r="G44" s="248"/>
      <c r="H44" s="248"/>
      <c r="I44" s="248"/>
      <c r="J44" s="249"/>
      <c r="K44" s="204">
        <v>50000</v>
      </c>
    </row>
    <row r="45" spans="1:11" ht="37.950000000000003" customHeight="1" x14ac:dyDescent="0.2">
      <c r="A45" s="186" t="s">
        <v>14</v>
      </c>
      <c r="B45" s="247" t="s">
        <v>258</v>
      </c>
      <c r="C45" s="248"/>
      <c r="D45" s="248"/>
      <c r="E45" s="248"/>
      <c r="F45" s="248"/>
      <c r="G45" s="248"/>
      <c r="H45" s="248"/>
      <c r="I45" s="248"/>
      <c r="J45" s="249"/>
      <c r="K45" s="204">
        <f>SUM(K44)*35%</f>
        <v>17500</v>
      </c>
    </row>
    <row r="46" spans="1:11" ht="27" customHeight="1" x14ac:dyDescent="0.2">
      <c r="A46" s="186" t="s">
        <v>130</v>
      </c>
      <c r="B46" s="241" t="s">
        <v>16</v>
      </c>
      <c r="C46" s="242"/>
      <c r="D46" s="242"/>
      <c r="E46" s="242"/>
      <c r="F46" s="242"/>
      <c r="G46" s="242"/>
      <c r="H46" s="242"/>
      <c r="I46" s="242"/>
      <c r="J46" s="243"/>
      <c r="K46" s="204">
        <f>SUM(K44:K45)</f>
        <v>67500</v>
      </c>
    </row>
    <row r="47" spans="1:11" ht="37.950000000000003" customHeight="1" thickBot="1" x14ac:dyDescent="0.25">
      <c r="A47" s="191" t="s">
        <v>4</v>
      </c>
      <c r="B47" s="250" t="s">
        <v>248</v>
      </c>
      <c r="C47" s="251"/>
      <c r="D47" s="251"/>
      <c r="E47" s="251"/>
      <c r="F47" s="251"/>
      <c r="G47" s="251"/>
      <c r="H47" s="251"/>
      <c r="I47" s="251"/>
      <c r="J47" s="252"/>
      <c r="K47" s="205">
        <f>K46*30%</f>
        <v>20250</v>
      </c>
    </row>
    <row r="48" spans="1:11" ht="27" customHeight="1" thickTop="1" x14ac:dyDescent="0.2">
      <c r="A48" s="193" t="s">
        <v>183</v>
      </c>
      <c r="B48" s="253" t="s">
        <v>252</v>
      </c>
      <c r="C48" s="254"/>
      <c r="D48" s="254"/>
      <c r="E48" s="254"/>
      <c r="F48" s="254"/>
      <c r="G48" s="254"/>
      <c r="H48" s="254"/>
      <c r="I48" s="254"/>
      <c r="J48" s="255"/>
      <c r="K48" s="206">
        <f>SUM(K46:K47)</f>
        <v>87750</v>
      </c>
    </row>
    <row r="49" spans="1:11" ht="10.050000000000001" customHeight="1" x14ac:dyDescent="0.2">
      <c r="A49" s="92"/>
      <c r="K49" s="89"/>
    </row>
    <row r="50" spans="1:11" ht="19.95" customHeight="1" x14ac:dyDescent="0.2">
      <c r="A50" s="127" t="s">
        <v>266</v>
      </c>
    </row>
    <row r="51" spans="1:11" ht="19.95" customHeight="1" x14ac:dyDescent="0.2">
      <c r="A51" s="185" t="s">
        <v>6</v>
      </c>
      <c r="B51" s="244" t="s">
        <v>128</v>
      </c>
      <c r="C51" s="245"/>
      <c r="D51" s="245"/>
      <c r="E51" s="245"/>
      <c r="F51" s="245"/>
      <c r="G51" s="245"/>
      <c r="H51" s="245"/>
      <c r="I51" s="245"/>
      <c r="J51" s="246"/>
      <c r="K51" s="185" t="s">
        <v>247</v>
      </c>
    </row>
    <row r="52" spans="1:11" ht="37.950000000000003" customHeight="1" x14ac:dyDescent="0.2">
      <c r="A52" s="186" t="s">
        <v>267</v>
      </c>
      <c r="B52" s="247" t="s">
        <v>256</v>
      </c>
      <c r="C52" s="248"/>
      <c r="D52" s="248"/>
      <c r="E52" s="248"/>
      <c r="F52" s="248"/>
      <c r="G52" s="248"/>
      <c r="H52" s="248"/>
      <c r="I52" s="248"/>
      <c r="J52" s="249"/>
      <c r="K52" s="204">
        <f>K9*6000</f>
        <v>0</v>
      </c>
    </row>
    <row r="53" spans="1:11" ht="37.950000000000003" customHeight="1" x14ac:dyDescent="0.2">
      <c r="A53" s="186" t="s">
        <v>268</v>
      </c>
      <c r="B53" s="247" t="s">
        <v>256</v>
      </c>
      <c r="C53" s="248"/>
      <c r="D53" s="248"/>
      <c r="E53" s="248"/>
      <c r="F53" s="248"/>
      <c r="G53" s="248"/>
      <c r="H53" s="248"/>
      <c r="I53" s="248"/>
      <c r="J53" s="249"/>
      <c r="K53" s="204">
        <f>K10*6000</f>
        <v>0</v>
      </c>
    </row>
    <row r="54" spans="1:11" ht="37.950000000000003" customHeight="1" x14ac:dyDescent="0.2">
      <c r="A54" s="186" t="s">
        <v>269</v>
      </c>
      <c r="B54" s="247" t="s">
        <v>256</v>
      </c>
      <c r="C54" s="248"/>
      <c r="D54" s="248"/>
      <c r="E54" s="248"/>
      <c r="F54" s="248"/>
      <c r="G54" s="248"/>
      <c r="H54" s="248"/>
      <c r="I54" s="248"/>
      <c r="J54" s="249"/>
      <c r="K54" s="204">
        <f>K11*6000</f>
        <v>0</v>
      </c>
    </row>
    <row r="55" spans="1:11" ht="37.950000000000003" customHeight="1" x14ac:dyDescent="0.2">
      <c r="A55" s="186" t="s">
        <v>270</v>
      </c>
      <c r="B55" s="247" t="s">
        <v>271</v>
      </c>
      <c r="C55" s="248"/>
      <c r="D55" s="248"/>
      <c r="E55" s="248"/>
      <c r="F55" s="248"/>
      <c r="G55" s="248"/>
      <c r="H55" s="248"/>
      <c r="I55" s="248"/>
      <c r="J55" s="249"/>
      <c r="K55" s="204">
        <f>SUM(K52:K54)*35%</f>
        <v>0</v>
      </c>
    </row>
    <row r="56" spans="1:11" ht="27" customHeight="1" x14ac:dyDescent="0.2">
      <c r="A56" s="186" t="s">
        <v>130</v>
      </c>
      <c r="B56" s="241" t="s">
        <v>133</v>
      </c>
      <c r="C56" s="242"/>
      <c r="D56" s="242"/>
      <c r="E56" s="242"/>
      <c r="F56" s="242"/>
      <c r="G56" s="242"/>
      <c r="H56" s="242"/>
      <c r="I56" s="242"/>
      <c r="J56" s="243"/>
      <c r="K56" s="204">
        <f>SUM(K52:K55)</f>
        <v>0</v>
      </c>
    </row>
    <row r="57" spans="1:11" ht="37.950000000000003" customHeight="1" thickBot="1" x14ac:dyDescent="0.25">
      <c r="A57" s="191" t="s">
        <v>4</v>
      </c>
      <c r="B57" s="250" t="s">
        <v>248</v>
      </c>
      <c r="C57" s="251"/>
      <c r="D57" s="251"/>
      <c r="E57" s="251"/>
      <c r="F57" s="251"/>
      <c r="G57" s="251"/>
      <c r="H57" s="251"/>
      <c r="I57" s="251"/>
      <c r="J57" s="252"/>
      <c r="K57" s="205">
        <f>K56*30%</f>
        <v>0</v>
      </c>
    </row>
    <row r="58" spans="1:11" ht="27" customHeight="1" thickTop="1" x14ac:dyDescent="0.2">
      <c r="A58" s="193" t="s">
        <v>183</v>
      </c>
      <c r="B58" s="253" t="s">
        <v>252</v>
      </c>
      <c r="C58" s="254"/>
      <c r="D58" s="254"/>
      <c r="E58" s="254"/>
      <c r="F58" s="254"/>
      <c r="G58" s="254"/>
      <c r="H58" s="254"/>
      <c r="I58" s="254"/>
      <c r="J58" s="255"/>
      <c r="K58" s="206">
        <f>SUM(K56:K57)</f>
        <v>0</v>
      </c>
    </row>
    <row r="59" spans="1:11" ht="10.050000000000001" customHeight="1" x14ac:dyDescent="0.2">
      <c r="A59" s="127"/>
    </row>
    <row r="60" spans="1:11" ht="19.95" customHeight="1" x14ac:dyDescent="0.2">
      <c r="A60" s="127" t="s">
        <v>326</v>
      </c>
    </row>
    <row r="61" spans="1:11" ht="19.95" customHeight="1" x14ac:dyDescent="0.2">
      <c r="A61" s="185" t="s">
        <v>6</v>
      </c>
      <c r="B61" s="244" t="s">
        <v>128</v>
      </c>
      <c r="C61" s="245"/>
      <c r="D61" s="245"/>
      <c r="E61" s="245"/>
      <c r="F61" s="245"/>
      <c r="G61" s="245"/>
      <c r="H61" s="245"/>
      <c r="I61" s="245"/>
      <c r="J61" s="246"/>
      <c r="K61" s="185" t="s">
        <v>247</v>
      </c>
    </row>
    <row r="62" spans="1:11" ht="37.950000000000003" customHeight="1" x14ac:dyDescent="0.2">
      <c r="A62" s="189" t="s">
        <v>281</v>
      </c>
      <c r="B62" s="247" t="s">
        <v>282</v>
      </c>
      <c r="C62" s="248"/>
      <c r="D62" s="248"/>
      <c r="E62" s="248"/>
      <c r="F62" s="248"/>
      <c r="G62" s="248"/>
      <c r="H62" s="248"/>
      <c r="I62" s="248"/>
      <c r="J62" s="249"/>
      <c r="K62" s="204">
        <v>7000</v>
      </c>
    </row>
    <row r="63" spans="1:11" ht="27" customHeight="1" thickBot="1" x14ac:dyDescent="0.25">
      <c r="A63" s="191" t="s">
        <v>283</v>
      </c>
      <c r="B63" s="250" t="s">
        <v>134</v>
      </c>
      <c r="C63" s="251"/>
      <c r="D63" s="251"/>
      <c r="E63" s="251"/>
      <c r="F63" s="251"/>
      <c r="G63" s="251"/>
      <c r="H63" s="251"/>
      <c r="I63" s="251"/>
      <c r="J63" s="252"/>
      <c r="K63" s="205">
        <f>SUM(K62)*35%</f>
        <v>2450</v>
      </c>
    </row>
    <row r="64" spans="1:11" ht="27" customHeight="1" thickTop="1" x14ac:dyDescent="0.2">
      <c r="A64" s="193" t="s">
        <v>183</v>
      </c>
      <c r="B64" s="253" t="s">
        <v>353</v>
      </c>
      <c r="C64" s="254"/>
      <c r="D64" s="254"/>
      <c r="E64" s="254"/>
      <c r="F64" s="254"/>
      <c r="G64" s="254"/>
      <c r="H64" s="254"/>
      <c r="I64" s="254"/>
      <c r="J64" s="255"/>
      <c r="K64" s="207">
        <f>SUM(K62:K63)</f>
        <v>9450</v>
      </c>
    </row>
    <row r="65" spans="1:11" ht="10.050000000000001" customHeight="1" x14ac:dyDescent="0.2">
      <c r="A65" s="92"/>
      <c r="J65" s="89"/>
    </row>
    <row r="66" spans="1:11" ht="19.8" customHeight="1" x14ac:dyDescent="0.2">
      <c r="A66" s="127" t="s">
        <v>288</v>
      </c>
    </row>
    <row r="67" spans="1:11" ht="19.95" customHeight="1" x14ac:dyDescent="0.2">
      <c r="A67" s="185" t="s">
        <v>6</v>
      </c>
      <c r="B67" s="256" t="s">
        <v>128</v>
      </c>
      <c r="C67" s="256"/>
      <c r="D67" s="256"/>
      <c r="E67" s="256"/>
      <c r="F67" s="256"/>
      <c r="G67" s="256"/>
      <c r="H67" s="256"/>
      <c r="I67" s="256"/>
      <c r="J67" s="256"/>
      <c r="K67" s="185" t="s">
        <v>247</v>
      </c>
    </row>
    <row r="68" spans="1:11" ht="37.950000000000003" customHeight="1" x14ac:dyDescent="0.2">
      <c r="A68" s="189" t="s">
        <v>279</v>
      </c>
      <c r="B68" s="257" t="s">
        <v>280</v>
      </c>
      <c r="C68" s="257"/>
      <c r="D68" s="257"/>
      <c r="E68" s="257"/>
      <c r="F68" s="257"/>
      <c r="G68" s="257"/>
      <c r="H68" s="257"/>
      <c r="I68" s="257"/>
      <c r="J68" s="257"/>
      <c r="K68" s="204">
        <f>K12*1000</f>
        <v>0</v>
      </c>
    </row>
    <row r="69" spans="1:11" ht="37.950000000000003" customHeight="1" x14ac:dyDescent="0.2">
      <c r="A69" s="186" t="s">
        <v>14</v>
      </c>
      <c r="B69" s="257" t="s">
        <v>258</v>
      </c>
      <c r="C69" s="257"/>
      <c r="D69" s="257"/>
      <c r="E69" s="257"/>
      <c r="F69" s="257"/>
      <c r="G69" s="257"/>
      <c r="H69" s="257"/>
      <c r="I69" s="257"/>
      <c r="J69" s="257"/>
      <c r="K69" s="204">
        <f>SUM(K68)*35%</f>
        <v>0</v>
      </c>
    </row>
    <row r="70" spans="1:11" ht="27" customHeight="1" x14ac:dyDescent="0.2">
      <c r="A70" s="186" t="s">
        <v>130</v>
      </c>
      <c r="B70" s="239" t="s">
        <v>16</v>
      </c>
      <c r="C70" s="239"/>
      <c r="D70" s="239"/>
      <c r="E70" s="239"/>
      <c r="F70" s="239"/>
      <c r="G70" s="239"/>
      <c r="H70" s="239"/>
      <c r="I70" s="239"/>
      <c r="J70" s="239"/>
      <c r="K70" s="204">
        <f>SUM(K68:K69)</f>
        <v>0</v>
      </c>
    </row>
    <row r="71" spans="1:11" ht="37.950000000000003" customHeight="1" thickBot="1" x14ac:dyDescent="0.25">
      <c r="A71" s="191" t="s">
        <v>4</v>
      </c>
      <c r="B71" s="258" t="s">
        <v>248</v>
      </c>
      <c r="C71" s="258"/>
      <c r="D71" s="258"/>
      <c r="E71" s="258"/>
      <c r="F71" s="258"/>
      <c r="G71" s="258"/>
      <c r="H71" s="258"/>
      <c r="I71" s="258"/>
      <c r="J71" s="258"/>
      <c r="K71" s="205">
        <f>K70*30%</f>
        <v>0</v>
      </c>
    </row>
    <row r="72" spans="1:11" ht="27" customHeight="1" thickTop="1" x14ac:dyDescent="0.2">
      <c r="A72" s="193" t="s">
        <v>183</v>
      </c>
      <c r="B72" s="253" t="s">
        <v>252</v>
      </c>
      <c r="C72" s="254"/>
      <c r="D72" s="254"/>
      <c r="E72" s="254"/>
      <c r="F72" s="254"/>
      <c r="G72" s="254"/>
      <c r="H72" s="254"/>
      <c r="I72" s="254"/>
      <c r="J72" s="255"/>
      <c r="K72" s="207">
        <f>SUM(K70:K71)</f>
        <v>0</v>
      </c>
    </row>
  </sheetData>
  <sheetProtection algorithmName="SHA-512" hashValue="6ASzJ7SN0diBfr1l85oxb+7J0zja06aaTtoU4cZb3IVU6cJauG7aRstAg2mAr1mCrgzu8wFNfL5jArudAXGQCw==" saltValue="Pu/pA788mw7RSloV420/Jw==" spinCount="100000" sheet="1" objects="1" scenarios="1"/>
  <mergeCells count="57">
    <mergeCell ref="B67:J67"/>
    <mergeCell ref="B68:J68"/>
    <mergeCell ref="B69:J69"/>
    <mergeCell ref="B70:J70"/>
    <mergeCell ref="B71:J71"/>
    <mergeCell ref="B72:J72"/>
    <mergeCell ref="B63:J63"/>
    <mergeCell ref="B64:J64"/>
    <mergeCell ref="I11:J11"/>
    <mergeCell ref="B55:J55"/>
    <mergeCell ref="B56:J56"/>
    <mergeCell ref="B57:J57"/>
    <mergeCell ref="B58:J58"/>
    <mergeCell ref="B61:J61"/>
    <mergeCell ref="B62:J62"/>
    <mergeCell ref="B47:J47"/>
    <mergeCell ref="B48:J48"/>
    <mergeCell ref="B51:J51"/>
    <mergeCell ref="B52:J52"/>
    <mergeCell ref="B53:J53"/>
    <mergeCell ref="B54:J54"/>
    <mergeCell ref="B46:J46"/>
    <mergeCell ref="B30:J30"/>
    <mergeCell ref="B31:J31"/>
    <mergeCell ref="B35:J35"/>
    <mergeCell ref="B36:J36"/>
    <mergeCell ref="B37:J37"/>
    <mergeCell ref="B38:J38"/>
    <mergeCell ref="B39:J39"/>
    <mergeCell ref="B40:J40"/>
    <mergeCell ref="B43:J43"/>
    <mergeCell ref="B44:J44"/>
    <mergeCell ref="B45:J45"/>
    <mergeCell ref="B29:J29"/>
    <mergeCell ref="B16:J16"/>
    <mergeCell ref="B17:J17"/>
    <mergeCell ref="B18:J18"/>
    <mergeCell ref="B19:J19"/>
    <mergeCell ref="B20:J20"/>
    <mergeCell ref="B21:J21"/>
    <mergeCell ref="B22:J22"/>
    <mergeCell ref="B25:J25"/>
    <mergeCell ref="B26:J26"/>
    <mergeCell ref="B27:J27"/>
    <mergeCell ref="B28:J28"/>
    <mergeCell ref="J6:K6"/>
    <mergeCell ref="A8:H12"/>
    <mergeCell ref="I8:J8"/>
    <mergeCell ref="I9:J9"/>
    <mergeCell ref="I10:J10"/>
    <mergeCell ref="I12:J12"/>
    <mergeCell ref="G1:K1"/>
    <mergeCell ref="F2:F3"/>
    <mergeCell ref="G2:K2"/>
    <mergeCell ref="G3:K3"/>
    <mergeCell ref="A4:B5"/>
    <mergeCell ref="C5:E5"/>
  </mergeCells>
  <phoneticPr fontId="2"/>
  <dataValidations count="1">
    <dataValidation allowBlank="1" showInputMessage="1" showErrorMessage="1" prompt="初回申請時は入力不要です" sqref="G1:K1" xr:uid="{B1C0235E-B7FE-42A8-B6E5-D781ED8CDD08}"/>
  </dataValidations>
  <printOptions horizontalCentered="1"/>
  <pageMargins left="0.59055118110236227" right="0.59055118110236227" top="0.39370078740157483" bottom="0.39370078740157483" header="0.23622047244094491" footer="0.23622047244094491"/>
  <pageSetup paperSize="9" scale="87" fitToHeight="2" orientation="portrait" blackAndWhite="1" r:id="rId1"/>
  <headerFooter>
    <oddFooter xml:space="preserve">&amp;C&amp;P / &amp;N </oddFooter>
  </headerFooter>
  <rowBreaks count="1" manualBreakCount="1">
    <brk id="4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58"/>
  <sheetViews>
    <sheetView zoomScaleNormal="100" zoomScaleSheetLayoutView="100" workbookViewId="0">
      <selection activeCell="O43" sqref="O43"/>
    </sheetView>
  </sheetViews>
  <sheetFormatPr defaultColWidth="9" defaultRowHeight="12" x14ac:dyDescent="0.15"/>
  <cols>
    <col min="1" max="1" width="2.6640625" style="45" customWidth="1"/>
    <col min="2" max="2" width="17.77734375" style="112" customWidth="1"/>
    <col min="3" max="3" width="3.6640625" style="44" customWidth="1"/>
    <col min="4" max="4" width="3.77734375" style="44" customWidth="1"/>
    <col min="5" max="5" width="14.77734375" style="44" customWidth="1"/>
    <col min="6" max="6" width="3.77734375" style="44" customWidth="1"/>
    <col min="7" max="7" width="14.77734375" style="44" customWidth="1"/>
    <col min="8" max="8" width="3.77734375" style="44" customWidth="1"/>
    <col min="9" max="9" width="14.77734375" style="44" customWidth="1"/>
    <col min="10" max="10" width="3.77734375" style="44" customWidth="1"/>
    <col min="11" max="11" width="14.77734375" style="44" customWidth="1"/>
    <col min="12" max="12" width="3.77734375" style="46" customWidth="1"/>
    <col min="13" max="13" width="2.6640625" style="44" customWidth="1"/>
    <col min="14" max="16384" width="9" style="44"/>
  </cols>
  <sheetData>
    <row r="1" spans="1:12" s="114" customFormat="1" ht="16.8" customHeight="1" thickBot="1" x14ac:dyDescent="0.25">
      <c r="A1" s="259"/>
      <c r="B1" s="259"/>
      <c r="C1" s="113"/>
      <c r="D1" s="113"/>
      <c r="E1" s="113"/>
      <c r="F1" s="113"/>
      <c r="G1" s="203" t="s">
        <v>227</v>
      </c>
      <c r="H1" s="262"/>
      <c r="I1" s="263"/>
      <c r="J1" s="263"/>
      <c r="K1" s="263"/>
      <c r="L1" s="263"/>
    </row>
    <row r="2" spans="1:12" s="114" customFormat="1" ht="16.8" customHeight="1" thickBot="1" x14ac:dyDescent="0.25">
      <c r="A2" s="113"/>
      <c r="B2" s="113"/>
      <c r="C2" s="113"/>
      <c r="D2" s="113"/>
      <c r="E2" s="113"/>
      <c r="F2" s="113"/>
      <c r="G2" s="260" t="s">
        <v>228</v>
      </c>
      <c r="H2" s="264" t="s">
        <v>309</v>
      </c>
      <c r="I2" s="265"/>
      <c r="J2" s="265"/>
      <c r="K2" s="265"/>
      <c r="L2" s="266"/>
    </row>
    <row r="3" spans="1:12" s="114" customFormat="1" ht="16.8" customHeight="1" thickBot="1" x14ac:dyDescent="0.25">
      <c r="A3" s="113"/>
      <c r="B3" s="113"/>
      <c r="C3" s="113"/>
      <c r="D3" s="113"/>
      <c r="E3" s="113"/>
      <c r="F3" s="113"/>
      <c r="G3" s="261"/>
      <c r="H3" s="267" t="s">
        <v>249</v>
      </c>
      <c r="I3" s="267"/>
      <c r="J3" s="267"/>
      <c r="K3" s="267"/>
      <c r="L3" s="268"/>
    </row>
    <row r="4" spans="1:12" s="114" customFormat="1" ht="16.8" customHeight="1" x14ac:dyDescent="0.2">
      <c r="A4" s="113"/>
      <c r="B4" s="113"/>
      <c r="C4" s="113"/>
      <c r="D4" s="113"/>
      <c r="E4" s="113"/>
      <c r="F4" s="113"/>
      <c r="G4" s="196"/>
      <c r="H4" s="197"/>
      <c r="I4" s="197"/>
      <c r="J4" s="197"/>
      <c r="K4" s="197"/>
      <c r="L4" s="197"/>
    </row>
    <row r="5" spans="1:12" s="114" customFormat="1" ht="16.8" customHeight="1" x14ac:dyDescent="0.2">
      <c r="A5" s="113"/>
      <c r="B5" s="113"/>
      <c r="C5" s="113"/>
      <c r="D5" s="113"/>
      <c r="E5" s="113"/>
      <c r="F5" s="113"/>
      <c r="G5" s="198"/>
      <c r="H5" s="197"/>
      <c r="I5" s="197"/>
      <c r="J5" s="197"/>
      <c r="K5" s="197"/>
      <c r="L5" s="197"/>
    </row>
    <row r="6" spans="1:12" s="87" customFormat="1" ht="16.8" customHeight="1" x14ac:dyDescent="0.2">
      <c r="C6" s="158"/>
      <c r="J6" s="90" t="s">
        <v>260</v>
      </c>
      <c r="K6" s="237"/>
      <c r="L6" s="237"/>
    </row>
    <row r="7" spans="1:12" ht="16.8" customHeight="1" x14ac:dyDescent="0.15"/>
    <row r="8" spans="1:12" ht="20.100000000000001" customHeight="1" x14ac:dyDescent="0.15">
      <c r="A8" s="269" t="s">
        <v>346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</row>
    <row r="9" spans="1:12" ht="9.9" customHeight="1" thickBot="1" x14ac:dyDescent="0.2"/>
    <row r="10" spans="1:12" ht="52.5" customHeight="1" x14ac:dyDescent="0.15">
      <c r="A10" s="47"/>
      <c r="B10" s="49" t="s">
        <v>18</v>
      </c>
      <c r="C10" s="48" t="s">
        <v>48</v>
      </c>
      <c r="D10" s="279" t="s">
        <v>49</v>
      </c>
      <c r="E10" s="280"/>
      <c r="F10" s="281" t="s">
        <v>50</v>
      </c>
      <c r="G10" s="280"/>
      <c r="H10" s="281" t="s">
        <v>51</v>
      </c>
      <c r="I10" s="280"/>
      <c r="J10" s="281" t="s">
        <v>52</v>
      </c>
      <c r="K10" s="282"/>
      <c r="L10" s="50" t="s">
        <v>53</v>
      </c>
    </row>
    <row r="11" spans="1:12" ht="34.799999999999997" customHeight="1" x14ac:dyDescent="0.15">
      <c r="A11" s="51" t="s">
        <v>54</v>
      </c>
      <c r="B11" s="69" t="s">
        <v>19</v>
      </c>
      <c r="C11" s="166">
        <v>2</v>
      </c>
      <c r="D11" s="167" t="s">
        <v>310</v>
      </c>
      <c r="E11" s="100" t="s">
        <v>20</v>
      </c>
      <c r="F11" s="172"/>
      <c r="G11" s="52" t="s">
        <v>21</v>
      </c>
      <c r="H11" s="172"/>
      <c r="I11" s="52" t="s">
        <v>22</v>
      </c>
      <c r="J11" s="172"/>
      <c r="K11" s="53"/>
      <c r="L11" s="110" t="str">
        <f>IF(COUNTIF(D11:K11,"〇")&gt;1,"E",IF(D11="〇",C11,IF(F11="〇",C11*3,IF(H11="〇",C11*5,IF(J11="〇",C11*8,"")))))</f>
        <v/>
      </c>
    </row>
    <row r="12" spans="1:12" ht="34.799999999999997" customHeight="1" x14ac:dyDescent="0.15">
      <c r="A12" s="54" t="s">
        <v>55</v>
      </c>
      <c r="B12" s="59" t="s">
        <v>178</v>
      </c>
      <c r="C12" s="168">
        <v>1</v>
      </c>
      <c r="D12" s="169"/>
      <c r="E12" s="108" t="s">
        <v>23</v>
      </c>
      <c r="F12" s="173"/>
      <c r="G12" s="57" t="s">
        <v>24</v>
      </c>
      <c r="H12" s="173"/>
      <c r="I12" s="94"/>
      <c r="J12" s="173"/>
      <c r="K12" s="62"/>
      <c r="L12" s="111" t="str">
        <f>IF(COUNTIF(D12:K12,"〇")&gt;1,"E",IF(D12="〇",C12,IF(F12="〇",C12*3,IF(H12="〇",C12*5,IF(J12="〇",C12*8,"")))))</f>
        <v/>
      </c>
    </row>
    <row r="13" spans="1:12" ht="35.1" customHeight="1" x14ac:dyDescent="0.15">
      <c r="A13" s="54" t="s">
        <v>56</v>
      </c>
      <c r="B13" s="59" t="s">
        <v>184</v>
      </c>
      <c r="C13" s="70">
        <v>1</v>
      </c>
      <c r="D13" s="169"/>
      <c r="E13" s="108" t="s">
        <v>187</v>
      </c>
      <c r="F13" s="173"/>
      <c r="G13" s="57" t="s">
        <v>185</v>
      </c>
      <c r="H13" s="173"/>
      <c r="I13" s="55" t="s">
        <v>186</v>
      </c>
      <c r="J13" s="173"/>
      <c r="K13" s="56"/>
      <c r="L13" s="111" t="str">
        <f t="shared" ref="L13:L26" si="0">IF(COUNTIF(D13:K13,"〇")&gt;1,"E",IF(D13="〇",C13,IF(F13="〇",C13*3,IF(H13="〇",C13*5,IF(J13="〇",C13*8,"")))))</f>
        <v/>
      </c>
    </row>
    <row r="14" spans="1:12" ht="35.1" customHeight="1" x14ac:dyDescent="0.15">
      <c r="A14" s="54" t="s">
        <v>57</v>
      </c>
      <c r="B14" s="59" t="s">
        <v>25</v>
      </c>
      <c r="C14" s="70">
        <v>1</v>
      </c>
      <c r="D14" s="169"/>
      <c r="E14" s="106" t="s">
        <v>26</v>
      </c>
      <c r="F14" s="173"/>
      <c r="G14" s="55" t="s">
        <v>27</v>
      </c>
      <c r="H14" s="173"/>
      <c r="I14" s="55" t="s">
        <v>28</v>
      </c>
      <c r="J14" s="173"/>
      <c r="K14" s="58" t="s">
        <v>121</v>
      </c>
      <c r="L14" s="111" t="str">
        <f t="shared" si="0"/>
        <v/>
      </c>
    </row>
    <row r="15" spans="1:12" ht="34.799999999999997" customHeight="1" x14ac:dyDescent="0.15">
      <c r="A15" s="54" t="s">
        <v>59</v>
      </c>
      <c r="B15" s="59" t="s">
        <v>29</v>
      </c>
      <c r="C15" s="70">
        <v>2</v>
      </c>
      <c r="D15" s="169"/>
      <c r="E15" s="106" t="s">
        <v>58</v>
      </c>
      <c r="F15" s="173"/>
      <c r="G15" s="55" t="s">
        <v>30</v>
      </c>
      <c r="H15" s="173"/>
      <c r="I15" s="55" t="s">
        <v>31</v>
      </c>
      <c r="J15" s="173"/>
      <c r="K15" s="56"/>
      <c r="L15" s="111" t="str">
        <f t="shared" si="0"/>
        <v/>
      </c>
    </row>
    <row r="16" spans="1:12" ht="45" customHeight="1" x14ac:dyDescent="0.15">
      <c r="A16" s="54" t="s">
        <v>61</v>
      </c>
      <c r="B16" s="59" t="s">
        <v>60</v>
      </c>
      <c r="C16" s="70">
        <v>1</v>
      </c>
      <c r="D16" s="169"/>
      <c r="E16" s="106" t="s">
        <v>32</v>
      </c>
      <c r="F16" s="173"/>
      <c r="G16" s="57" t="s">
        <v>33</v>
      </c>
      <c r="H16" s="173"/>
      <c r="I16" s="43" t="s">
        <v>200</v>
      </c>
      <c r="J16" s="173"/>
      <c r="K16" s="56"/>
      <c r="L16" s="111" t="str">
        <f t="shared" si="0"/>
        <v/>
      </c>
    </row>
    <row r="17" spans="1:12" ht="48" customHeight="1" x14ac:dyDescent="0.15">
      <c r="A17" s="54" t="s">
        <v>62</v>
      </c>
      <c r="B17" s="59" t="s">
        <v>34</v>
      </c>
      <c r="C17" s="70">
        <v>3</v>
      </c>
      <c r="D17" s="169"/>
      <c r="E17" s="106" t="s">
        <v>35</v>
      </c>
      <c r="F17" s="173"/>
      <c r="G17" s="55" t="s">
        <v>36</v>
      </c>
      <c r="H17" s="173"/>
      <c r="I17" s="57" t="s">
        <v>37</v>
      </c>
      <c r="J17" s="173" t="s">
        <v>310</v>
      </c>
      <c r="K17" s="175" t="s">
        <v>338</v>
      </c>
      <c r="L17" s="144" t="str">
        <f t="shared" si="0"/>
        <v/>
      </c>
    </row>
    <row r="18" spans="1:12" ht="48" customHeight="1" x14ac:dyDescent="0.15">
      <c r="A18" s="54" t="s">
        <v>63</v>
      </c>
      <c r="B18" s="42" t="s">
        <v>109</v>
      </c>
      <c r="C18" s="170">
        <v>2</v>
      </c>
      <c r="D18" s="169"/>
      <c r="E18" s="109" t="s">
        <v>195</v>
      </c>
      <c r="F18" s="173"/>
      <c r="G18" s="43" t="s">
        <v>201</v>
      </c>
      <c r="H18" s="173"/>
      <c r="I18" s="43" t="s">
        <v>202</v>
      </c>
      <c r="J18" s="173"/>
      <c r="K18" s="176" t="s">
        <v>339</v>
      </c>
      <c r="L18" s="144" t="str">
        <f t="shared" si="0"/>
        <v/>
      </c>
    </row>
    <row r="19" spans="1:12" ht="35.1" customHeight="1" x14ac:dyDescent="0.15">
      <c r="A19" s="54" t="s">
        <v>64</v>
      </c>
      <c r="B19" s="59" t="s">
        <v>193</v>
      </c>
      <c r="C19" s="70">
        <v>1</v>
      </c>
      <c r="D19" s="169"/>
      <c r="E19" s="106" t="s">
        <v>195</v>
      </c>
      <c r="F19" s="173"/>
      <c r="G19" s="55" t="s">
        <v>196</v>
      </c>
      <c r="H19" s="173"/>
      <c r="I19" s="55" t="s">
        <v>197</v>
      </c>
      <c r="J19" s="173"/>
      <c r="K19" s="56"/>
      <c r="L19" s="111" t="str">
        <f t="shared" si="0"/>
        <v/>
      </c>
    </row>
    <row r="20" spans="1:12" ht="42" customHeight="1" x14ac:dyDescent="0.15">
      <c r="A20" s="54" t="s">
        <v>65</v>
      </c>
      <c r="B20" s="59" t="s">
        <v>198</v>
      </c>
      <c r="C20" s="70">
        <v>2</v>
      </c>
      <c r="D20" s="169"/>
      <c r="E20" s="106" t="s">
        <v>38</v>
      </c>
      <c r="F20" s="173"/>
      <c r="G20" s="55" t="s">
        <v>39</v>
      </c>
      <c r="H20" s="173"/>
      <c r="I20" s="55" t="s">
        <v>40</v>
      </c>
      <c r="J20" s="173"/>
      <c r="K20" s="56"/>
      <c r="L20" s="111" t="str">
        <f t="shared" si="0"/>
        <v/>
      </c>
    </row>
    <row r="21" spans="1:12" ht="32.25" customHeight="1" x14ac:dyDescent="0.15">
      <c r="A21" s="60" t="s">
        <v>66</v>
      </c>
      <c r="B21" s="59" t="s">
        <v>179</v>
      </c>
      <c r="C21" s="168">
        <v>3</v>
      </c>
      <c r="D21" s="169"/>
      <c r="E21" s="108" t="s">
        <v>181</v>
      </c>
      <c r="F21" s="173"/>
      <c r="G21" s="61"/>
      <c r="H21" s="173"/>
      <c r="I21" s="61"/>
      <c r="J21" s="173"/>
      <c r="K21" s="62"/>
      <c r="L21" s="111" t="str">
        <f>IF(D21="","",D21*C21)</f>
        <v/>
      </c>
    </row>
    <row r="22" spans="1:12" ht="42" customHeight="1" x14ac:dyDescent="0.15">
      <c r="A22" s="54" t="s">
        <v>191</v>
      </c>
      <c r="B22" s="59" t="s">
        <v>41</v>
      </c>
      <c r="C22" s="70">
        <v>2</v>
      </c>
      <c r="D22" s="169"/>
      <c r="E22" s="106" t="s">
        <v>42</v>
      </c>
      <c r="F22" s="173"/>
      <c r="G22" s="55" t="s">
        <v>43</v>
      </c>
      <c r="H22" s="173"/>
      <c r="I22" s="55" t="s">
        <v>44</v>
      </c>
      <c r="J22" s="173"/>
      <c r="K22" s="56"/>
      <c r="L22" s="111" t="str">
        <f t="shared" si="0"/>
        <v/>
      </c>
    </row>
    <row r="23" spans="1:12" ht="35.1" customHeight="1" x14ac:dyDescent="0.15">
      <c r="A23" s="60" t="s">
        <v>343</v>
      </c>
      <c r="B23" s="59" t="s">
        <v>180</v>
      </c>
      <c r="C23" s="168">
        <v>5</v>
      </c>
      <c r="D23" s="169"/>
      <c r="E23" s="108" t="s">
        <v>181</v>
      </c>
      <c r="F23" s="173"/>
      <c r="G23" s="61"/>
      <c r="H23" s="173"/>
      <c r="I23" s="61"/>
      <c r="J23" s="173"/>
      <c r="K23" s="62"/>
      <c r="L23" s="111" t="str">
        <f>IF(D23="","",D23*C23)</f>
        <v/>
      </c>
    </row>
    <row r="24" spans="1:12" ht="32.25" customHeight="1" x14ac:dyDescent="0.15">
      <c r="A24" s="54" t="s">
        <v>344</v>
      </c>
      <c r="B24" s="59" t="s">
        <v>188</v>
      </c>
      <c r="C24" s="70">
        <v>2</v>
      </c>
      <c r="D24" s="169"/>
      <c r="E24" s="106" t="s">
        <v>189</v>
      </c>
      <c r="F24" s="173"/>
      <c r="G24" s="55" t="s">
        <v>190</v>
      </c>
      <c r="H24" s="173"/>
      <c r="I24" s="63"/>
      <c r="J24" s="173"/>
      <c r="K24" s="56"/>
      <c r="L24" s="111" t="str">
        <f>IF(COUNTIF(D24:K24,"〇")&gt;1,"E",IF(D24="〇",C24,IF(F24="〇",C24*3,IF(H24="〇",C24*5,IF(J24="〇",C24*8,"")))))</f>
        <v/>
      </c>
    </row>
    <row r="25" spans="1:12" ht="35.1" customHeight="1" x14ac:dyDescent="0.15">
      <c r="A25" s="60" t="s">
        <v>194</v>
      </c>
      <c r="B25" s="59" t="s">
        <v>182</v>
      </c>
      <c r="C25" s="168">
        <v>7</v>
      </c>
      <c r="D25" s="169"/>
      <c r="E25" s="108" t="s">
        <v>42</v>
      </c>
      <c r="F25" s="173"/>
      <c r="G25" s="61"/>
      <c r="H25" s="173"/>
      <c r="I25" s="61"/>
      <c r="J25" s="173"/>
      <c r="K25" s="62"/>
      <c r="L25" s="111" t="str">
        <f t="shared" si="0"/>
        <v/>
      </c>
    </row>
    <row r="26" spans="1:12" ht="31.5" customHeight="1" x14ac:dyDescent="0.15">
      <c r="A26" s="54" t="s">
        <v>118</v>
      </c>
      <c r="B26" s="64" t="s">
        <v>192</v>
      </c>
      <c r="C26" s="171">
        <v>5</v>
      </c>
      <c r="D26" s="169"/>
      <c r="E26" s="107" t="s">
        <v>45</v>
      </c>
      <c r="F26" s="174"/>
      <c r="G26" s="65" t="s">
        <v>46</v>
      </c>
      <c r="H26" s="174"/>
      <c r="I26" s="65" t="s">
        <v>47</v>
      </c>
      <c r="J26" s="174"/>
      <c r="K26" s="66"/>
      <c r="L26" s="111" t="str">
        <f t="shared" si="0"/>
        <v/>
      </c>
    </row>
    <row r="27" spans="1:12" ht="24.75" customHeight="1" x14ac:dyDescent="0.15">
      <c r="A27" s="270" t="s">
        <v>229</v>
      </c>
      <c r="B27" s="271"/>
      <c r="C27" s="272"/>
      <c r="D27" s="289" t="s">
        <v>199</v>
      </c>
      <c r="E27" s="290"/>
      <c r="F27" s="290"/>
      <c r="G27" s="290"/>
      <c r="H27" s="290"/>
      <c r="I27" s="290"/>
      <c r="J27" s="290"/>
      <c r="K27" s="291"/>
      <c r="L27" s="67">
        <f>SUM(L11:L24)</f>
        <v>0</v>
      </c>
    </row>
    <row r="28" spans="1:12" ht="20.100000000000001" customHeight="1" thickBot="1" x14ac:dyDescent="0.2">
      <c r="A28" s="273"/>
      <c r="B28" s="274"/>
      <c r="C28" s="275"/>
      <c r="D28" s="292" t="s">
        <v>203</v>
      </c>
      <c r="E28" s="293"/>
      <c r="F28" s="293"/>
      <c r="G28" s="293"/>
      <c r="H28" s="293"/>
      <c r="I28" s="293"/>
      <c r="J28" s="293"/>
      <c r="K28" s="294"/>
      <c r="L28" s="68">
        <f>SUM(L25:L26)</f>
        <v>0</v>
      </c>
    </row>
    <row r="29" spans="1:12" ht="20.100000000000001" customHeight="1" x14ac:dyDescent="0.15">
      <c r="B29" s="73"/>
      <c r="C29" s="45"/>
      <c r="D29" s="45"/>
      <c r="E29" s="82"/>
      <c r="F29" s="45"/>
      <c r="G29" s="82"/>
      <c r="H29" s="45"/>
      <c r="I29" s="82"/>
      <c r="J29" s="45"/>
      <c r="K29" s="82"/>
      <c r="L29" s="83"/>
    </row>
    <row r="31" spans="1:12" ht="20.100000000000001" customHeight="1" x14ac:dyDescent="0.15">
      <c r="A31" s="269" t="s">
        <v>272</v>
      </c>
      <c r="B31" s="269"/>
      <c r="C31" s="269"/>
      <c r="D31" s="269"/>
      <c r="E31" s="269"/>
      <c r="F31" s="269"/>
      <c r="G31" s="269"/>
      <c r="H31" s="269"/>
      <c r="I31" s="269"/>
      <c r="J31" s="269"/>
      <c r="K31" s="137"/>
    </row>
    <row r="32" spans="1:12" ht="9.9" customHeight="1" thickBot="1" x14ac:dyDescent="0.2"/>
    <row r="33" spans="1:11" ht="52.5" customHeight="1" x14ac:dyDescent="0.15">
      <c r="A33" s="47"/>
      <c r="B33" s="49" t="s">
        <v>18</v>
      </c>
      <c r="C33" s="48" t="s">
        <v>48</v>
      </c>
      <c r="D33" s="279" t="s">
        <v>49</v>
      </c>
      <c r="E33" s="280"/>
      <c r="F33" s="283" t="s">
        <v>116</v>
      </c>
      <c r="G33" s="284"/>
      <c r="H33" s="283" t="s">
        <v>117</v>
      </c>
      <c r="I33" s="285"/>
      <c r="J33" s="133" t="s">
        <v>53</v>
      </c>
      <c r="K33" s="131"/>
    </row>
    <row r="34" spans="1:11" ht="31.95" customHeight="1" x14ac:dyDescent="0.15">
      <c r="A34" s="51" t="s">
        <v>219</v>
      </c>
      <c r="B34" s="69" t="s">
        <v>119</v>
      </c>
      <c r="C34" s="166">
        <v>3</v>
      </c>
      <c r="D34" s="169" t="s">
        <v>310</v>
      </c>
      <c r="E34" s="102" t="s">
        <v>275</v>
      </c>
      <c r="F34" s="177"/>
      <c r="G34" s="140"/>
      <c r="H34" s="178"/>
      <c r="I34" s="141"/>
      <c r="J34" s="138" t="str">
        <f>IF(COUNTIF(D34:I34,"〇")&gt;1,"E",IF(D34="〇",C34*1,IF(F34="〇",C34*2,IF(H34="〇",C34*3,""))))</f>
        <v/>
      </c>
      <c r="K34" s="132"/>
    </row>
    <row r="35" spans="1:11" ht="31.95" customHeight="1" x14ac:dyDescent="0.15">
      <c r="A35" s="54" t="s">
        <v>153</v>
      </c>
      <c r="B35" s="59" t="s">
        <v>110</v>
      </c>
      <c r="C35" s="70">
        <v>1</v>
      </c>
      <c r="D35" s="169"/>
      <c r="E35" s="103" t="s">
        <v>112</v>
      </c>
      <c r="F35" s="173"/>
      <c r="G35" s="55" t="s">
        <v>114</v>
      </c>
      <c r="H35" s="173"/>
      <c r="I35" s="75" t="s">
        <v>113</v>
      </c>
      <c r="J35" s="111" t="str">
        <f>IF(COUNTIF(D35:I35,"〇")&gt;1,"E",IF(D35="〇",C35*1,IF(F35="〇",C35*2,IF(H35="〇",C35*3,""))))</f>
        <v/>
      </c>
      <c r="K35" s="132"/>
    </row>
    <row r="36" spans="1:11" ht="31.95" customHeight="1" x14ac:dyDescent="0.15">
      <c r="A36" s="71" t="s">
        <v>220</v>
      </c>
      <c r="B36" s="64" t="s">
        <v>155</v>
      </c>
      <c r="C36" s="171">
        <v>1</v>
      </c>
      <c r="D36" s="169"/>
      <c r="E36" s="104" t="s">
        <v>115</v>
      </c>
      <c r="F36" s="179"/>
      <c r="G36" s="142"/>
      <c r="H36" s="179"/>
      <c r="I36" s="143"/>
      <c r="J36" s="139" t="str">
        <f>IF(COUNTIF(D36:I36,"〇")&gt;1,"E",IF(D36="〇",C36*1,IF(F36="〇",C36*2,IF(H36="〇",C36*3,""))))</f>
        <v/>
      </c>
      <c r="K36" s="132"/>
    </row>
    <row r="37" spans="1:11" ht="24.75" customHeight="1" thickBot="1" x14ac:dyDescent="0.2">
      <c r="A37" s="276" t="s">
        <v>229</v>
      </c>
      <c r="B37" s="277"/>
      <c r="C37" s="278"/>
      <c r="D37" s="286" t="s">
        <v>111</v>
      </c>
      <c r="E37" s="287"/>
      <c r="F37" s="287"/>
      <c r="G37" s="287"/>
      <c r="H37" s="287"/>
      <c r="I37" s="288"/>
      <c r="J37" s="134">
        <f>SUM(J34:J36)</f>
        <v>0</v>
      </c>
      <c r="K37" s="46"/>
    </row>
    <row r="38" spans="1:11" ht="24.75" customHeight="1" x14ac:dyDescent="0.15">
      <c r="B38" s="73"/>
      <c r="C38" s="45"/>
      <c r="D38" s="45"/>
      <c r="E38" s="45"/>
      <c r="F38" s="45"/>
      <c r="G38" s="45"/>
      <c r="H38" s="45"/>
      <c r="I38" s="45"/>
      <c r="J38" s="45"/>
    </row>
    <row r="40" spans="1:11" ht="20.100000000000001" customHeight="1" x14ac:dyDescent="0.15">
      <c r="A40" s="269" t="s">
        <v>273</v>
      </c>
      <c r="B40" s="269"/>
      <c r="C40" s="269"/>
      <c r="D40" s="269"/>
      <c r="E40" s="269"/>
      <c r="F40" s="269"/>
      <c r="G40" s="269"/>
      <c r="H40" s="269"/>
      <c r="I40" s="269"/>
      <c r="J40" s="269"/>
      <c r="K40" s="137"/>
    </row>
    <row r="41" spans="1:11" ht="9.9" customHeight="1" thickBot="1" x14ac:dyDescent="0.2"/>
    <row r="42" spans="1:11" ht="52.5" customHeight="1" x14ac:dyDescent="0.15">
      <c r="A42" s="47"/>
      <c r="B42" s="49" t="s">
        <v>18</v>
      </c>
      <c r="C42" s="48" t="s">
        <v>148</v>
      </c>
      <c r="D42" s="279" t="s">
        <v>149</v>
      </c>
      <c r="E42" s="280"/>
      <c r="F42" s="281" t="s">
        <v>150</v>
      </c>
      <c r="G42" s="280"/>
      <c r="H42" s="281" t="s">
        <v>151</v>
      </c>
      <c r="I42" s="295"/>
      <c r="J42" s="133" t="s">
        <v>340</v>
      </c>
      <c r="K42" s="131"/>
    </row>
    <row r="43" spans="1:11" ht="31.95" customHeight="1" x14ac:dyDescent="0.15">
      <c r="A43" s="51" t="s">
        <v>291</v>
      </c>
      <c r="B43" s="69" t="s">
        <v>152</v>
      </c>
      <c r="C43" s="166">
        <v>3</v>
      </c>
      <c r="D43" s="169"/>
      <c r="E43" s="118" t="s">
        <v>275</v>
      </c>
      <c r="F43" s="180"/>
      <c r="G43" s="115"/>
      <c r="H43" s="180"/>
      <c r="I43" s="116"/>
      <c r="J43" s="111" t="str">
        <f>IF(COUNTIF(D43:I43,"〇")&gt;1,"E",IF(D43="〇",C43*1,IF(F43="〇",C43*2,IF(H43="〇",C43*3,""))))</f>
        <v/>
      </c>
      <c r="K43" s="132"/>
    </row>
    <row r="44" spans="1:11" ht="31.95" customHeight="1" x14ac:dyDescent="0.15">
      <c r="A44" s="54" t="s">
        <v>292</v>
      </c>
      <c r="B44" s="59" t="s">
        <v>110</v>
      </c>
      <c r="C44" s="70">
        <v>1</v>
      </c>
      <c r="D44" s="169"/>
      <c r="E44" s="106" t="s">
        <v>112</v>
      </c>
      <c r="F44" s="173"/>
      <c r="G44" s="55" t="s">
        <v>114</v>
      </c>
      <c r="H44" s="173"/>
      <c r="I44" s="75" t="s">
        <v>113</v>
      </c>
      <c r="J44" s="111" t="str">
        <f>IF(COUNTIF(D44:I44,"〇")&gt;1,"E",IF(D44="〇",C44*1,IF(F44="〇",C44*2,IF(H44="〇",C44*3,""))))</f>
        <v/>
      </c>
      <c r="K44" s="132"/>
    </row>
    <row r="45" spans="1:11" ht="31.95" customHeight="1" x14ac:dyDescent="0.15">
      <c r="A45" s="76" t="s">
        <v>293</v>
      </c>
      <c r="B45" s="77" t="s">
        <v>154</v>
      </c>
      <c r="C45" s="181">
        <v>1</v>
      </c>
      <c r="D45" s="169"/>
      <c r="E45" s="106" t="s">
        <v>115</v>
      </c>
      <c r="F45" s="173"/>
      <c r="G45" s="63"/>
      <c r="H45" s="173"/>
      <c r="I45" s="56"/>
      <c r="J45" s="111" t="str">
        <f>IF(COUNTIF(D45:I45,"〇")&gt;1,"E",IF(D45="〇",C45*1,IF(F45="〇",C45*2,IF(H45="〇",C45*3,""))))</f>
        <v/>
      </c>
      <c r="K45" s="132"/>
    </row>
    <row r="46" spans="1:11" ht="31.95" customHeight="1" thickBot="1" x14ac:dyDescent="0.2">
      <c r="A46" s="165" t="s">
        <v>294</v>
      </c>
      <c r="B46" s="78" t="s">
        <v>155</v>
      </c>
      <c r="C46" s="182">
        <v>1</v>
      </c>
      <c r="D46" s="169"/>
      <c r="E46" s="101" t="s">
        <v>115</v>
      </c>
      <c r="F46" s="183"/>
      <c r="G46" s="79"/>
      <c r="H46" s="183"/>
      <c r="I46" s="80"/>
      <c r="J46" s="111" t="str">
        <f>IF(COUNTIF(D46:I46,"〇")&gt;1,"E",IF(D46="〇",C46*1,IF(F46="〇",C46*2,IF(H46="〇",C46*3,""))))</f>
        <v/>
      </c>
      <c r="K46" s="132"/>
    </row>
    <row r="47" spans="1:11" ht="24.75" customHeight="1" thickBot="1" x14ac:dyDescent="0.2">
      <c r="A47" s="276" t="s">
        <v>229</v>
      </c>
      <c r="B47" s="277"/>
      <c r="C47" s="278"/>
      <c r="D47" s="296" t="s">
        <v>111</v>
      </c>
      <c r="E47" s="297"/>
      <c r="F47" s="297"/>
      <c r="G47" s="297"/>
      <c r="H47" s="297"/>
      <c r="I47" s="297"/>
      <c r="J47" s="135">
        <f>SUM(J43:J46)</f>
        <v>0</v>
      </c>
      <c r="K47" s="46"/>
    </row>
    <row r="48" spans="1:11" ht="24.75" customHeight="1" x14ac:dyDescent="0.15">
      <c r="B48" s="73"/>
      <c r="C48" s="45"/>
      <c r="D48" s="45"/>
      <c r="E48" s="45"/>
      <c r="F48" s="45"/>
      <c r="G48" s="45"/>
      <c r="H48" s="45"/>
      <c r="I48" s="45"/>
      <c r="J48" s="45"/>
    </row>
    <row r="50" spans="1:11" ht="20.100000000000001" customHeight="1" x14ac:dyDescent="0.15">
      <c r="A50" s="269" t="s">
        <v>274</v>
      </c>
      <c r="B50" s="269"/>
      <c r="C50" s="269"/>
      <c r="D50" s="269"/>
      <c r="E50" s="269"/>
      <c r="F50" s="269"/>
      <c r="G50" s="269"/>
      <c r="H50" s="269"/>
      <c r="I50" s="269"/>
      <c r="J50" s="269"/>
      <c r="K50" s="137"/>
    </row>
    <row r="51" spans="1:11" ht="9.9" customHeight="1" thickBot="1" x14ac:dyDescent="0.2"/>
    <row r="52" spans="1:11" ht="52.5" customHeight="1" x14ac:dyDescent="0.15">
      <c r="A52" s="47"/>
      <c r="B52" s="49" t="s">
        <v>18</v>
      </c>
      <c r="C52" s="48" t="s">
        <v>156</v>
      </c>
      <c r="D52" s="279" t="s">
        <v>157</v>
      </c>
      <c r="E52" s="280"/>
      <c r="F52" s="281" t="s">
        <v>158</v>
      </c>
      <c r="G52" s="280"/>
      <c r="H52" s="281" t="s">
        <v>159</v>
      </c>
      <c r="I52" s="295"/>
      <c r="J52" s="133" t="s">
        <v>160</v>
      </c>
      <c r="K52" s="131"/>
    </row>
    <row r="53" spans="1:11" ht="31.95" customHeight="1" x14ac:dyDescent="0.15">
      <c r="A53" s="51" t="s">
        <v>221</v>
      </c>
      <c r="B53" s="69" t="s">
        <v>161</v>
      </c>
      <c r="C53" s="166">
        <v>3</v>
      </c>
      <c r="D53" s="169"/>
      <c r="E53" s="118" t="s">
        <v>275</v>
      </c>
      <c r="F53" s="177"/>
      <c r="G53" s="119"/>
      <c r="H53" s="177"/>
      <c r="I53" s="117"/>
      <c r="J53" s="138" t="str">
        <f>IF(COUNTIF(D53:I53,"〇")&gt;1,"E",IF(D53="〇",C53*1,IF(F53="〇",C53*2,IF(H53="〇",C53*3,""))))</f>
        <v/>
      </c>
      <c r="K53" s="132"/>
    </row>
    <row r="54" spans="1:11" ht="31.95" customHeight="1" x14ac:dyDescent="0.15">
      <c r="A54" s="54" t="s">
        <v>222</v>
      </c>
      <c r="B54" s="59" t="s">
        <v>110</v>
      </c>
      <c r="C54" s="70">
        <v>1</v>
      </c>
      <c r="D54" s="169"/>
      <c r="E54" s="45" t="s">
        <v>112</v>
      </c>
      <c r="F54" s="173"/>
      <c r="G54" s="106" t="s">
        <v>114</v>
      </c>
      <c r="H54" s="173"/>
      <c r="I54" s="70" t="s">
        <v>113</v>
      </c>
      <c r="J54" s="111" t="str">
        <f>IF(COUNTIF(D54:I54,"〇")&gt;1,"E",IF(D54="〇",C54*1,IF(F54="〇",C54*2,IF(H54="〇",C54*3,""))))</f>
        <v/>
      </c>
      <c r="K54" s="132"/>
    </row>
    <row r="55" spans="1:11" ht="31.95" customHeight="1" thickBot="1" x14ac:dyDescent="0.2">
      <c r="A55" s="165" t="s">
        <v>223</v>
      </c>
      <c r="B55" s="78" t="s">
        <v>154</v>
      </c>
      <c r="C55" s="182">
        <v>2</v>
      </c>
      <c r="D55" s="169"/>
      <c r="E55" s="101" t="s">
        <v>115</v>
      </c>
      <c r="F55" s="179"/>
      <c r="G55" s="105"/>
      <c r="H55" s="179"/>
      <c r="I55" s="81"/>
      <c r="J55" s="139" t="str">
        <f>IF(COUNTIF(D55:I55,"〇")&gt;1,"E",IF(D55="〇",C55*1,IF(F55="〇",C55*2,IF(H55="〇",C55*3,""))))</f>
        <v/>
      </c>
      <c r="K55" s="132"/>
    </row>
    <row r="56" spans="1:11" ht="24.75" customHeight="1" thickBot="1" x14ac:dyDescent="0.2">
      <c r="A56" s="276" t="s">
        <v>229</v>
      </c>
      <c r="B56" s="277"/>
      <c r="C56" s="278"/>
      <c r="D56" s="296" t="s">
        <v>111</v>
      </c>
      <c r="E56" s="297"/>
      <c r="F56" s="297"/>
      <c r="G56" s="297"/>
      <c r="H56" s="297"/>
      <c r="I56" s="299"/>
      <c r="J56" s="136">
        <f>SUM(J53:J55)</f>
        <v>0</v>
      </c>
      <c r="K56" s="46"/>
    </row>
    <row r="58" spans="1:11" ht="12.75" customHeight="1" x14ac:dyDescent="0.15">
      <c r="G58" s="298"/>
      <c r="H58" s="298"/>
      <c r="I58" s="298"/>
      <c r="J58" s="298"/>
      <c r="K58" s="298"/>
    </row>
  </sheetData>
  <sheetProtection algorithmName="SHA-512" hashValue="4Nd0WppIV2d2kX2dGFQ1U7grHzNGgDaPtTi8JartZqF3RAVv8YSQCgVJsS9zPBB4sxBa0GoCOioU/aa5bfZ+cA==" saltValue="OCe8C3rT+HjRuFaQpemQpQ==" spinCount="100000" sheet="1" objects="1" scenarios="1"/>
  <mergeCells count="33">
    <mergeCell ref="G58:K58"/>
    <mergeCell ref="A56:C56"/>
    <mergeCell ref="D56:I56"/>
    <mergeCell ref="D52:E52"/>
    <mergeCell ref="F52:G52"/>
    <mergeCell ref="H52:I52"/>
    <mergeCell ref="A50:J50"/>
    <mergeCell ref="A47:C47"/>
    <mergeCell ref="D42:E42"/>
    <mergeCell ref="F42:G42"/>
    <mergeCell ref="H42:I42"/>
    <mergeCell ref="D47:I47"/>
    <mergeCell ref="A40:J40"/>
    <mergeCell ref="A8:L8"/>
    <mergeCell ref="A27:C28"/>
    <mergeCell ref="A37:C37"/>
    <mergeCell ref="D10:E10"/>
    <mergeCell ref="F10:G10"/>
    <mergeCell ref="H10:I10"/>
    <mergeCell ref="J10:K10"/>
    <mergeCell ref="D33:E33"/>
    <mergeCell ref="F33:G33"/>
    <mergeCell ref="H33:I33"/>
    <mergeCell ref="D37:I37"/>
    <mergeCell ref="A31:J31"/>
    <mergeCell ref="D27:K27"/>
    <mergeCell ref="D28:K28"/>
    <mergeCell ref="K6:L6"/>
    <mergeCell ref="A1:B1"/>
    <mergeCell ref="G2:G3"/>
    <mergeCell ref="H1:L1"/>
    <mergeCell ref="H2:L2"/>
    <mergeCell ref="H3:L3"/>
  </mergeCells>
  <phoneticPr fontId="2"/>
  <dataValidations count="6">
    <dataValidation type="list" allowBlank="1" showInputMessage="1" showErrorMessage="1" sqref="H54 D34:D36 H35 F35 D43:D46 F43:F46 H43:H46 D53:D55 F54 J11:J16 D11:D20 J19:J22 J23:J26 F11:F22 F23:F26 H11:H22 H23:H26 D24:D26 D22" xr:uid="{00000000-0002-0000-0200-000000000000}">
      <formula1>"〇,　"</formula1>
    </dataValidation>
    <dataValidation allowBlank="1" showInputMessage="1" showErrorMessage="1" prompt="例_x000a_73～96週：3×11＝33_x000a_97～120週：3×14＝42" sqref="L17" xr:uid="{00000000-0002-0000-0200-000001000000}"/>
    <dataValidation type="list" allowBlank="1" showInputMessage="1" showErrorMessage="1" prompt="73週以上の場合、ポイント数は直接入力してください。" sqref="J17" xr:uid="{00000000-0002-0000-0200-000002000000}">
      <formula1>"〇,　"</formula1>
    </dataValidation>
    <dataValidation type="list" allowBlank="1" showInputMessage="1" showErrorMessage="1" prompt="30回以上の場合、ポイント数は直接入力してください。" sqref="J18" xr:uid="{00000000-0002-0000-0200-000003000000}">
      <formula1>"〇,　"</formula1>
    </dataValidation>
    <dataValidation allowBlank="1" showInputMessage="1" showErrorMessage="1" prompt="例_x000a_30～39回：2×11＝22_x000a_40～49回：2×14＝28" sqref="L18" xr:uid="{00000000-0002-0000-0200-000004000000}"/>
    <dataValidation allowBlank="1" showInputMessage="1" showErrorMessage="1" prompt="回数（整数）を入力してください。" sqref="D21 D23" xr:uid="{00000000-0002-0000-0200-000005000000}"/>
  </dataValidations>
  <printOptions horizontalCentered="1"/>
  <pageMargins left="0.39370078740157483" right="0.39370078740157483" top="0.59055118110236227" bottom="0.59055118110236227" header="0.39370078740157483" footer="0.39370078740157483"/>
  <pageSetup paperSize="9" scale="94" fitToHeight="2" orientation="portrait" blackAndWhite="1" r:id="rId1"/>
  <headerFooter alignWithMargins="0">
    <oddFooter>&amp;C&amp;P</oddFooter>
  </headerFooter>
  <rowBreaks count="1" manualBreakCount="1">
    <brk id="2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3"/>
  <sheetViews>
    <sheetView zoomScaleNormal="100" workbookViewId="0">
      <selection activeCell="Q6" sqref="Q6"/>
    </sheetView>
  </sheetViews>
  <sheetFormatPr defaultColWidth="9" defaultRowHeight="30" customHeight="1" x14ac:dyDescent="0.2"/>
  <cols>
    <col min="1" max="1" width="3.6640625" style="74" customWidth="1"/>
    <col min="2" max="2" width="23.6640625" style="74" customWidth="1"/>
    <col min="3" max="3" width="4.77734375" style="74" customWidth="1"/>
    <col min="4" max="4" width="3.77734375" style="74" customWidth="1"/>
    <col min="5" max="6" width="9.33203125" style="74" customWidth="1"/>
    <col min="7" max="7" width="3.77734375" style="74" customWidth="1"/>
    <col min="8" max="9" width="9.33203125" style="74" customWidth="1"/>
    <col min="10" max="10" width="3.77734375" style="74" customWidth="1"/>
    <col min="11" max="12" width="9.33203125" style="74" customWidth="1"/>
    <col min="13" max="13" width="4.77734375" style="72" customWidth="1"/>
    <col min="14" max="14" width="2.6640625" style="74" customWidth="1"/>
    <col min="15" max="16384" width="9" style="74"/>
  </cols>
  <sheetData>
    <row r="1" spans="1:13" s="114" customFormat="1" ht="16.8" customHeight="1" thickBot="1" x14ac:dyDescent="0.25">
      <c r="A1" s="259"/>
      <c r="B1" s="259"/>
      <c r="C1" s="113"/>
      <c r="D1" s="113"/>
      <c r="H1" s="203" t="s">
        <v>227</v>
      </c>
      <c r="I1" s="262"/>
      <c r="J1" s="263"/>
      <c r="K1" s="263"/>
      <c r="L1" s="263"/>
      <c r="M1" s="263"/>
    </row>
    <row r="2" spans="1:13" s="114" customFormat="1" ht="16.8" customHeight="1" thickBot="1" x14ac:dyDescent="0.25">
      <c r="A2" s="113"/>
      <c r="B2" s="113"/>
      <c r="C2" s="113"/>
      <c r="D2" s="113"/>
      <c r="H2" s="260" t="s">
        <v>228</v>
      </c>
      <c r="I2" s="264" t="s">
        <v>341</v>
      </c>
      <c r="J2" s="265"/>
      <c r="K2" s="265"/>
      <c r="L2" s="265"/>
      <c r="M2" s="266"/>
    </row>
    <row r="3" spans="1:13" s="114" customFormat="1" ht="16.8" customHeight="1" thickBot="1" x14ac:dyDescent="0.25">
      <c r="A3" s="113"/>
      <c r="B3" s="113"/>
      <c r="C3" s="113"/>
      <c r="D3" s="113"/>
      <c r="H3" s="261"/>
      <c r="I3" s="267" t="s">
        <v>249</v>
      </c>
      <c r="J3" s="267"/>
      <c r="K3" s="267"/>
      <c r="L3" s="267"/>
      <c r="M3" s="268"/>
    </row>
    <row r="4" spans="1:13" s="44" customFormat="1" ht="16.8" customHeight="1" x14ac:dyDescent="0.15">
      <c r="A4" s="45"/>
      <c r="B4" s="112"/>
    </row>
    <row r="5" spans="1:13" s="44" customFormat="1" ht="16.8" customHeight="1" x14ac:dyDescent="0.15">
      <c r="A5" s="45"/>
      <c r="B5" s="112"/>
    </row>
    <row r="6" spans="1:13" s="87" customFormat="1" ht="16.8" customHeight="1" x14ac:dyDescent="0.2">
      <c r="C6" s="158"/>
      <c r="J6" s="90" t="s">
        <v>260</v>
      </c>
      <c r="K6" s="237"/>
      <c r="L6" s="237"/>
    </row>
    <row r="7" spans="1:13" s="44" customFormat="1" ht="16.8" customHeight="1" x14ac:dyDescent="0.15">
      <c r="A7" s="45"/>
      <c r="B7" s="112"/>
    </row>
    <row r="8" spans="1:13" ht="20.100000000000001" customHeight="1" x14ac:dyDescent="0.2">
      <c r="A8" s="305" t="s">
        <v>120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</row>
    <row r="9" spans="1:13" ht="20.100000000000001" customHeight="1" thickBot="1" x14ac:dyDescent="0.2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1:13" ht="52.2" customHeight="1" x14ac:dyDescent="0.2">
      <c r="A10" s="147"/>
      <c r="B10" s="148" t="s">
        <v>67</v>
      </c>
      <c r="C10" s="48" t="s">
        <v>48</v>
      </c>
      <c r="D10" s="300" t="s">
        <v>276</v>
      </c>
      <c r="E10" s="301"/>
      <c r="F10" s="302"/>
      <c r="G10" s="300" t="s">
        <v>277</v>
      </c>
      <c r="H10" s="301"/>
      <c r="I10" s="302"/>
      <c r="J10" s="300" t="s">
        <v>278</v>
      </c>
      <c r="K10" s="301"/>
      <c r="L10" s="301"/>
      <c r="M10" s="155" t="s">
        <v>53</v>
      </c>
    </row>
    <row r="11" spans="1:13" ht="50.1" customHeight="1" x14ac:dyDescent="0.2">
      <c r="A11" s="149" t="s">
        <v>95</v>
      </c>
      <c r="B11" s="98" t="s">
        <v>96</v>
      </c>
      <c r="C11" s="123">
        <v>2</v>
      </c>
      <c r="D11" s="161"/>
      <c r="E11" s="303" t="s">
        <v>97</v>
      </c>
      <c r="F11" s="304"/>
      <c r="G11" s="161" t="s">
        <v>310</v>
      </c>
      <c r="H11" s="303" t="s">
        <v>30</v>
      </c>
      <c r="I11" s="304"/>
      <c r="J11" s="161"/>
      <c r="K11" s="303" t="s">
        <v>68</v>
      </c>
      <c r="L11" s="304"/>
      <c r="M11" s="152" t="str">
        <f t="shared" ref="M11:M20" si="0">IF(COUNTIF(D11:K11,"〇")&gt;1,"E",IF(D11="〇",C11*1,IF(G11="〇",C11*2,IF(J11="〇",C11*3,""))))</f>
        <v/>
      </c>
    </row>
    <row r="12" spans="1:13" ht="50.1" customHeight="1" x14ac:dyDescent="0.2">
      <c r="A12" s="149" t="s">
        <v>98</v>
      </c>
      <c r="B12" s="98" t="s">
        <v>69</v>
      </c>
      <c r="C12" s="123">
        <v>1</v>
      </c>
      <c r="D12" s="161"/>
      <c r="E12" s="303" t="s">
        <v>70</v>
      </c>
      <c r="F12" s="304"/>
      <c r="G12" s="161"/>
      <c r="H12" s="303" t="s">
        <v>71</v>
      </c>
      <c r="I12" s="304"/>
      <c r="J12" s="161"/>
      <c r="K12" s="303" t="s">
        <v>122</v>
      </c>
      <c r="L12" s="304"/>
      <c r="M12" s="154" t="str">
        <f t="shared" si="0"/>
        <v/>
      </c>
    </row>
    <row r="13" spans="1:13" ht="50.1" customHeight="1" x14ac:dyDescent="0.2">
      <c r="A13" s="149" t="s">
        <v>99</v>
      </c>
      <c r="B13" s="98" t="s">
        <v>72</v>
      </c>
      <c r="C13" s="99">
        <v>1</v>
      </c>
      <c r="D13" s="161"/>
      <c r="E13" s="303" t="s">
        <v>73</v>
      </c>
      <c r="F13" s="304"/>
      <c r="G13" s="161"/>
      <c r="H13" s="303" t="s">
        <v>74</v>
      </c>
      <c r="I13" s="304"/>
      <c r="J13" s="161"/>
      <c r="K13" s="303"/>
      <c r="L13" s="304"/>
      <c r="M13" s="152" t="str">
        <f t="shared" si="0"/>
        <v/>
      </c>
    </row>
    <row r="14" spans="1:13" ht="50.1" customHeight="1" x14ac:dyDescent="0.2">
      <c r="A14" s="149" t="s">
        <v>100</v>
      </c>
      <c r="B14" s="98" t="s">
        <v>75</v>
      </c>
      <c r="C14" s="99">
        <v>1</v>
      </c>
      <c r="D14" s="161"/>
      <c r="E14" s="303" t="s">
        <v>76</v>
      </c>
      <c r="F14" s="304"/>
      <c r="G14" s="161"/>
      <c r="H14" s="303"/>
      <c r="I14" s="304"/>
      <c r="J14" s="161"/>
      <c r="K14" s="303"/>
      <c r="L14" s="304"/>
      <c r="M14" s="152" t="str">
        <f t="shared" si="0"/>
        <v/>
      </c>
    </row>
    <row r="15" spans="1:13" ht="50.1" customHeight="1" x14ac:dyDescent="0.2">
      <c r="A15" s="149" t="s">
        <v>101</v>
      </c>
      <c r="B15" s="98" t="s">
        <v>77</v>
      </c>
      <c r="C15" s="123">
        <v>1</v>
      </c>
      <c r="D15" s="161"/>
      <c r="E15" s="303" t="s">
        <v>76</v>
      </c>
      <c r="F15" s="304"/>
      <c r="G15" s="161"/>
      <c r="H15" s="303"/>
      <c r="I15" s="304"/>
      <c r="J15" s="161"/>
      <c r="K15" s="303"/>
      <c r="L15" s="304"/>
      <c r="M15" s="152" t="str">
        <f t="shared" si="0"/>
        <v/>
      </c>
    </row>
    <row r="16" spans="1:13" ht="50.1" customHeight="1" x14ac:dyDescent="0.2">
      <c r="A16" s="149" t="s">
        <v>102</v>
      </c>
      <c r="B16" s="98" t="s">
        <v>78</v>
      </c>
      <c r="C16" s="123">
        <v>2</v>
      </c>
      <c r="D16" s="161"/>
      <c r="E16" s="303" t="s">
        <v>79</v>
      </c>
      <c r="F16" s="304"/>
      <c r="G16" s="161"/>
      <c r="H16" s="303" t="s">
        <v>80</v>
      </c>
      <c r="I16" s="304"/>
      <c r="J16" s="161"/>
      <c r="K16" s="303" t="s">
        <v>81</v>
      </c>
      <c r="L16" s="304"/>
      <c r="M16" s="152" t="str">
        <f t="shared" si="0"/>
        <v/>
      </c>
    </row>
    <row r="17" spans="1:13" ht="50.1" customHeight="1" x14ac:dyDescent="0.2">
      <c r="A17" s="149" t="s">
        <v>103</v>
      </c>
      <c r="B17" s="98" t="s">
        <v>82</v>
      </c>
      <c r="C17" s="123">
        <v>1</v>
      </c>
      <c r="D17" s="161"/>
      <c r="E17" s="303" t="s">
        <v>83</v>
      </c>
      <c r="F17" s="304"/>
      <c r="G17" s="161"/>
      <c r="H17" s="303" t="s">
        <v>84</v>
      </c>
      <c r="I17" s="304"/>
      <c r="J17" s="161"/>
      <c r="K17" s="303" t="s">
        <v>85</v>
      </c>
      <c r="L17" s="304"/>
      <c r="M17" s="152" t="str">
        <f t="shared" si="0"/>
        <v/>
      </c>
    </row>
    <row r="18" spans="1:13" ht="50.1" customHeight="1" x14ac:dyDescent="0.2">
      <c r="A18" s="149" t="s">
        <v>104</v>
      </c>
      <c r="B18" s="98" t="s">
        <v>146</v>
      </c>
      <c r="C18" s="123">
        <v>2</v>
      </c>
      <c r="D18" s="161"/>
      <c r="E18" s="303" t="s">
        <v>86</v>
      </c>
      <c r="F18" s="304"/>
      <c r="G18" s="161"/>
      <c r="H18" s="303" t="s">
        <v>87</v>
      </c>
      <c r="I18" s="304"/>
      <c r="J18" s="161"/>
      <c r="K18" s="303" t="s">
        <v>88</v>
      </c>
      <c r="L18" s="304"/>
      <c r="M18" s="152" t="str">
        <f t="shared" si="0"/>
        <v/>
      </c>
    </row>
    <row r="19" spans="1:13" ht="50.1" customHeight="1" x14ac:dyDescent="0.2">
      <c r="A19" s="149" t="s">
        <v>105</v>
      </c>
      <c r="B19" s="98" t="s">
        <v>89</v>
      </c>
      <c r="C19" s="123">
        <v>1</v>
      </c>
      <c r="D19" s="161"/>
      <c r="E19" s="303" t="s">
        <v>90</v>
      </c>
      <c r="F19" s="304"/>
      <c r="G19" s="161"/>
      <c r="H19" s="303" t="s">
        <v>91</v>
      </c>
      <c r="I19" s="304"/>
      <c r="J19" s="161"/>
      <c r="K19" s="303" t="s">
        <v>92</v>
      </c>
      <c r="L19" s="304"/>
      <c r="M19" s="152" t="str">
        <f t="shared" si="0"/>
        <v/>
      </c>
    </row>
    <row r="20" spans="1:13" ht="50.1" customHeight="1" x14ac:dyDescent="0.2">
      <c r="A20" s="149" t="s">
        <v>106</v>
      </c>
      <c r="B20" s="98" t="s">
        <v>93</v>
      </c>
      <c r="C20" s="123">
        <v>1</v>
      </c>
      <c r="D20" s="161"/>
      <c r="E20" s="303">
        <v>1</v>
      </c>
      <c r="F20" s="304"/>
      <c r="G20" s="161"/>
      <c r="H20" s="303">
        <v>2</v>
      </c>
      <c r="I20" s="304"/>
      <c r="J20" s="161"/>
      <c r="K20" s="303" t="s">
        <v>94</v>
      </c>
      <c r="L20" s="304"/>
      <c r="M20" s="152" t="str">
        <f t="shared" si="0"/>
        <v/>
      </c>
    </row>
    <row r="21" spans="1:13" ht="50.1" customHeight="1" x14ac:dyDescent="0.2">
      <c r="A21" s="149" t="s">
        <v>107</v>
      </c>
      <c r="B21" s="98" t="s">
        <v>225</v>
      </c>
      <c r="C21" s="123">
        <v>1</v>
      </c>
      <c r="D21" s="306" t="s">
        <v>226</v>
      </c>
      <c r="E21" s="307"/>
      <c r="F21" s="307"/>
      <c r="G21" s="307"/>
      <c r="H21" s="307"/>
      <c r="I21" s="307"/>
      <c r="J21" s="307"/>
      <c r="K21" s="307"/>
      <c r="L21" s="304"/>
      <c r="M21" s="162"/>
    </row>
    <row r="22" spans="1:13" ht="50.1" customHeight="1" thickBot="1" x14ac:dyDescent="0.25">
      <c r="A22" s="150"/>
      <c r="B22" s="151" t="s">
        <v>2</v>
      </c>
      <c r="C22" s="151"/>
      <c r="D22" s="308"/>
      <c r="E22" s="309"/>
      <c r="F22" s="309"/>
      <c r="G22" s="309"/>
      <c r="H22" s="309"/>
      <c r="I22" s="309"/>
      <c r="J22" s="309"/>
      <c r="K22" s="309"/>
      <c r="L22" s="310"/>
      <c r="M22" s="153">
        <f>SUM(M11:M21)</f>
        <v>0</v>
      </c>
    </row>
    <row r="23" spans="1:13" ht="20.100000000000001" customHeight="1" x14ac:dyDescent="0.2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</sheetData>
  <sheetProtection algorithmName="SHA-512" hashValue="TxzqI0D+XR+516RhI7LKTx64kV7Qi4Zh7sR+Ngr+mwslRhfuy53cJifwpG9BDkk/OPITJa0NLe1HwDbWXihINw==" saltValue="VV/IR1kk9b2FP2xN9ZuUVw==" spinCount="100000" sheet="1" objects="1" scenarios="1"/>
  <mergeCells count="42">
    <mergeCell ref="E19:F19"/>
    <mergeCell ref="E20:F20"/>
    <mergeCell ref="D21:L21"/>
    <mergeCell ref="D22:L22"/>
    <mergeCell ref="K19:L19"/>
    <mergeCell ref="K20:L20"/>
    <mergeCell ref="H19:I19"/>
    <mergeCell ref="H20:I20"/>
    <mergeCell ref="K16:L16"/>
    <mergeCell ref="K17:L17"/>
    <mergeCell ref="K18:L18"/>
    <mergeCell ref="H15:I15"/>
    <mergeCell ref="E15:F15"/>
    <mergeCell ref="K15:L15"/>
    <mergeCell ref="E16:F16"/>
    <mergeCell ref="E17:F17"/>
    <mergeCell ref="H18:I18"/>
    <mergeCell ref="E18:F18"/>
    <mergeCell ref="H16:I16"/>
    <mergeCell ref="H17:I17"/>
    <mergeCell ref="E14:F14"/>
    <mergeCell ref="E13:F13"/>
    <mergeCell ref="H11:I11"/>
    <mergeCell ref="K11:L11"/>
    <mergeCell ref="K12:L12"/>
    <mergeCell ref="K13:L13"/>
    <mergeCell ref="K14:L14"/>
    <mergeCell ref="H12:I12"/>
    <mergeCell ref="H13:I13"/>
    <mergeCell ref="H14:I14"/>
    <mergeCell ref="E11:F11"/>
    <mergeCell ref="D10:F10"/>
    <mergeCell ref="G10:I10"/>
    <mergeCell ref="J10:L10"/>
    <mergeCell ref="E12:F12"/>
    <mergeCell ref="A1:B1"/>
    <mergeCell ref="I1:M1"/>
    <mergeCell ref="H2:H3"/>
    <mergeCell ref="I2:M2"/>
    <mergeCell ref="I3:M3"/>
    <mergeCell ref="A8:M8"/>
    <mergeCell ref="K6:L6"/>
  </mergeCells>
  <phoneticPr fontId="2"/>
  <dataValidations count="3">
    <dataValidation type="list" allowBlank="1" showInputMessage="1" showErrorMessage="1" sqref="D11:D20 G11:G20 J11 J13:J20" xr:uid="{00000000-0002-0000-0300-000000000000}">
      <formula1>"〇,　"</formula1>
    </dataValidation>
    <dataValidation type="list" allowBlank="1" showInputMessage="1" showErrorMessage="1" prompt="11回以上の場合、ポイント数は直接入力してください。" sqref="J12" xr:uid="{00000000-0002-0000-0300-000001000000}">
      <formula1>"〇,　"</formula1>
    </dataValidation>
    <dataValidation allowBlank="1" showInputMessage="1" showErrorMessage="1" prompt="6か月未満は繰り上げてください。" sqref="M21" xr:uid="{00000000-0002-0000-0300-000002000000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8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zoomScaleNormal="100" workbookViewId="0">
      <selection activeCell="I16" sqref="I16"/>
    </sheetView>
  </sheetViews>
  <sheetFormatPr defaultRowHeight="13.2" x14ac:dyDescent="0.2"/>
  <cols>
    <col min="1" max="1" width="2.88671875" customWidth="1"/>
    <col min="2" max="2" width="18.77734375" customWidth="1"/>
    <col min="3" max="3" width="35.77734375" customWidth="1"/>
    <col min="4" max="8" width="8.77734375" customWidth="1"/>
  </cols>
  <sheetData>
    <row r="1" spans="1:8" ht="13.8" customHeight="1" x14ac:dyDescent="0.2">
      <c r="D1" s="184" t="s">
        <v>126</v>
      </c>
      <c r="E1" s="317"/>
      <c r="F1" s="317"/>
      <c r="G1" s="317"/>
      <c r="H1" s="318"/>
    </row>
    <row r="2" spans="1:8" ht="13.8" customHeight="1" x14ac:dyDescent="0.2">
      <c r="D2" s="319" t="s">
        <v>8</v>
      </c>
      <c r="E2" s="321" t="s">
        <v>127</v>
      </c>
      <c r="F2" s="322"/>
      <c r="G2" s="322"/>
      <c r="H2" s="323"/>
    </row>
    <row r="3" spans="1:8" ht="13.8" customHeight="1" x14ac:dyDescent="0.2">
      <c r="D3" s="320"/>
      <c r="E3" s="324" t="s">
        <v>249</v>
      </c>
      <c r="F3" s="325"/>
      <c r="G3" s="325"/>
      <c r="H3" s="326"/>
    </row>
    <row r="5" spans="1:8" ht="28.2" customHeight="1" x14ac:dyDescent="0.2">
      <c r="A5" s="269" t="s">
        <v>302</v>
      </c>
      <c r="B5" s="269"/>
      <c r="C5" s="269"/>
      <c r="D5" s="269"/>
      <c r="E5" s="269"/>
      <c r="F5" s="269"/>
      <c r="G5" s="269"/>
      <c r="H5" s="269"/>
    </row>
    <row r="6" spans="1:8" ht="19.8" customHeight="1" x14ac:dyDescent="0.2">
      <c r="A6" s="159"/>
      <c r="B6" s="159"/>
      <c r="C6" s="159"/>
      <c r="D6" s="159"/>
      <c r="F6" s="90" t="s">
        <v>260</v>
      </c>
      <c r="G6" s="311"/>
      <c r="H6" s="311"/>
    </row>
    <row r="7" spans="1:8" ht="22.2" customHeight="1" x14ac:dyDescent="0.2">
      <c r="A7" s="314" t="s">
        <v>303</v>
      </c>
      <c r="B7" s="314"/>
      <c r="C7" s="159"/>
      <c r="D7" s="159"/>
      <c r="E7" s="159"/>
      <c r="F7" s="159"/>
      <c r="G7" s="159"/>
      <c r="H7" s="159"/>
    </row>
    <row r="8" spans="1:8" ht="19.95" customHeight="1" x14ac:dyDescent="0.2">
      <c r="A8" s="199"/>
      <c r="B8" s="200" t="s">
        <v>305</v>
      </c>
      <c r="C8" s="315" t="s">
        <v>224</v>
      </c>
      <c r="D8" s="315"/>
      <c r="E8" s="315"/>
      <c r="F8" s="315"/>
      <c r="G8" s="315"/>
      <c r="H8" s="315"/>
    </row>
    <row r="9" spans="1:8" ht="34.950000000000003" customHeight="1" x14ac:dyDescent="0.2">
      <c r="A9" s="200" t="s">
        <v>54</v>
      </c>
      <c r="B9" s="201" t="s">
        <v>19</v>
      </c>
      <c r="C9" s="316"/>
      <c r="D9" s="316"/>
      <c r="E9" s="316"/>
      <c r="F9" s="316"/>
      <c r="G9" s="316"/>
      <c r="H9" s="316"/>
    </row>
    <row r="10" spans="1:8" ht="34.950000000000003" customHeight="1" x14ac:dyDescent="0.2">
      <c r="A10" s="200" t="s">
        <v>62</v>
      </c>
      <c r="B10" s="201" t="s">
        <v>34</v>
      </c>
      <c r="C10" s="313"/>
      <c r="D10" s="313"/>
      <c r="E10" s="313"/>
      <c r="F10" s="313"/>
      <c r="G10" s="313"/>
      <c r="H10" s="313"/>
    </row>
    <row r="11" spans="1:8" ht="34.799999999999997" customHeight="1" x14ac:dyDescent="0.2">
      <c r="A11" s="200" t="s">
        <v>63</v>
      </c>
      <c r="B11" s="202" t="s">
        <v>109</v>
      </c>
      <c r="C11" s="312"/>
      <c r="D11" s="312"/>
      <c r="E11" s="312"/>
      <c r="F11" s="312"/>
      <c r="G11" s="312"/>
      <c r="H11" s="312"/>
    </row>
    <row r="12" spans="1:8" ht="34.950000000000003" customHeight="1" x14ac:dyDescent="0.2">
      <c r="A12" s="200" t="s">
        <v>64</v>
      </c>
      <c r="B12" s="201" t="s">
        <v>193</v>
      </c>
      <c r="C12" s="313"/>
      <c r="D12" s="313"/>
      <c r="E12" s="313"/>
      <c r="F12" s="313"/>
      <c r="G12" s="313"/>
      <c r="H12" s="313"/>
    </row>
    <row r="13" spans="1:8" ht="34.950000000000003" customHeight="1" x14ac:dyDescent="0.2">
      <c r="A13" s="200" t="s">
        <v>65</v>
      </c>
      <c r="B13" s="201" t="s">
        <v>198</v>
      </c>
      <c r="C13" s="313"/>
      <c r="D13" s="313"/>
      <c r="E13" s="313"/>
      <c r="F13" s="313"/>
      <c r="G13" s="313"/>
      <c r="H13" s="313"/>
    </row>
    <row r="14" spans="1:8" ht="34.950000000000003" customHeight="1" x14ac:dyDescent="0.2">
      <c r="A14" s="200" t="s">
        <v>66</v>
      </c>
      <c r="B14" s="201" t="s">
        <v>179</v>
      </c>
      <c r="C14" s="313"/>
      <c r="D14" s="313"/>
      <c r="E14" s="313"/>
      <c r="F14" s="313"/>
      <c r="G14" s="313"/>
      <c r="H14" s="313"/>
    </row>
    <row r="15" spans="1:8" ht="34.950000000000003" customHeight="1" x14ac:dyDescent="0.2">
      <c r="A15" s="200" t="s">
        <v>191</v>
      </c>
      <c r="B15" s="201" t="s">
        <v>41</v>
      </c>
      <c r="C15" s="313"/>
      <c r="D15" s="313"/>
      <c r="E15" s="313"/>
      <c r="F15" s="313"/>
      <c r="G15" s="313"/>
      <c r="H15" s="313"/>
    </row>
    <row r="16" spans="1:8" ht="34.950000000000003" customHeight="1" x14ac:dyDescent="0.2">
      <c r="A16" s="200" t="s">
        <v>345</v>
      </c>
      <c r="B16" s="201" t="s">
        <v>180</v>
      </c>
      <c r="C16" s="313"/>
      <c r="D16" s="313"/>
      <c r="E16" s="313"/>
      <c r="F16" s="313"/>
      <c r="G16" s="313"/>
      <c r="H16" s="313"/>
    </row>
    <row r="18" spans="1:8" ht="22.2" customHeight="1" x14ac:dyDescent="0.2">
      <c r="A18" s="314" t="s">
        <v>304</v>
      </c>
      <c r="B18" s="314"/>
      <c r="C18" s="159"/>
      <c r="D18" s="159"/>
      <c r="E18" s="159"/>
      <c r="F18" s="159"/>
      <c r="G18" s="159"/>
      <c r="H18" s="159"/>
    </row>
    <row r="19" spans="1:8" ht="19.95" customHeight="1" x14ac:dyDescent="0.2">
      <c r="A19" s="199"/>
      <c r="B19" s="200" t="s">
        <v>305</v>
      </c>
      <c r="C19" s="315" t="s">
        <v>224</v>
      </c>
      <c r="D19" s="315"/>
      <c r="E19" s="315"/>
      <c r="F19" s="315"/>
      <c r="G19" s="315"/>
      <c r="H19" s="315"/>
    </row>
    <row r="20" spans="1:8" ht="34.950000000000003" customHeight="1" x14ac:dyDescent="0.2">
      <c r="A20" s="200" t="s">
        <v>153</v>
      </c>
      <c r="B20" s="201" t="s">
        <v>110</v>
      </c>
      <c r="C20" s="313"/>
      <c r="D20" s="313"/>
      <c r="E20" s="313"/>
      <c r="F20" s="313"/>
      <c r="G20" s="313"/>
      <c r="H20" s="313"/>
    </row>
    <row r="22" spans="1:8" ht="22.2" customHeight="1" x14ac:dyDescent="0.2">
      <c r="A22" s="314" t="s">
        <v>306</v>
      </c>
      <c r="B22" s="314"/>
      <c r="C22" s="159"/>
      <c r="D22" s="159"/>
      <c r="E22" s="159"/>
      <c r="F22" s="159"/>
      <c r="G22" s="159"/>
      <c r="H22" s="159"/>
    </row>
    <row r="23" spans="1:8" ht="19.95" customHeight="1" x14ac:dyDescent="0.2">
      <c r="A23" s="199"/>
      <c r="B23" s="200" t="s">
        <v>305</v>
      </c>
      <c r="C23" s="315" t="s">
        <v>224</v>
      </c>
      <c r="D23" s="315"/>
      <c r="E23" s="315"/>
      <c r="F23" s="315"/>
      <c r="G23" s="315"/>
      <c r="H23" s="315"/>
    </row>
    <row r="24" spans="1:8" ht="34.950000000000003" customHeight="1" x14ac:dyDescent="0.2">
      <c r="A24" s="200" t="s">
        <v>292</v>
      </c>
      <c r="B24" s="201" t="s">
        <v>110</v>
      </c>
      <c r="C24" s="316"/>
      <c r="D24" s="316"/>
      <c r="E24" s="316"/>
      <c r="F24" s="316"/>
      <c r="G24" s="316"/>
      <c r="H24" s="316"/>
    </row>
    <row r="25" spans="1:8" ht="34.950000000000003" customHeight="1" x14ac:dyDescent="0.2">
      <c r="A25" s="200" t="s">
        <v>293</v>
      </c>
      <c r="B25" s="201" t="s">
        <v>154</v>
      </c>
      <c r="C25" s="313"/>
      <c r="D25" s="313"/>
      <c r="E25" s="313"/>
      <c r="F25" s="313"/>
      <c r="G25" s="313"/>
      <c r="H25" s="313"/>
    </row>
    <row r="27" spans="1:8" ht="22.2" customHeight="1" x14ac:dyDescent="0.2">
      <c r="A27" s="314" t="s">
        <v>307</v>
      </c>
      <c r="B27" s="314"/>
      <c r="C27" s="159"/>
      <c r="D27" s="159"/>
      <c r="E27" s="159"/>
      <c r="F27" s="159"/>
      <c r="G27" s="159"/>
      <c r="H27" s="159"/>
    </row>
    <row r="28" spans="1:8" ht="19.95" customHeight="1" x14ac:dyDescent="0.2">
      <c r="A28" s="199"/>
      <c r="B28" s="200" t="s">
        <v>305</v>
      </c>
      <c r="C28" s="315" t="s">
        <v>224</v>
      </c>
      <c r="D28" s="315"/>
      <c r="E28" s="315"/>
      <c r="F28" s="315"/>
      <c r="G28" s="315"/>
      <c r="H28" s="315"/>
    </row>
    <row r="29" spans="1:8" ht="34.950000000000003" customHeight="1" x14ac:dyDescent="0.2">
      <c r="A29" s="200" t="s">
        <v>222</v>
      </c>
      <c r="B29" s="201" t="s">
        <v>110</v>
      </c>
      <c r="C29" s="316"/>
      <c r="D29" s="316"/>
      <c r="E29" s="316"/>
      <c r="F29" s="316"/>
      <c r="G29" s="316"/>
      <c r="H29" s="316"/>
    </row>
    <row r="30" spans="1:8" ht="34.950000000000003" customHeight="1" x14ac:dyDescent="0.2">
      <c r="A30" s="200" t="s">
        <v>223</v>
      </c>
      <c r="B30" s="201" t="s">
        <v>154</v>
      </c>
      <c r="C30" s="313"/>
      <c r="D30" s="313"/>
      <c r="E30" s="313"/>
      <c r="F30" s="313"/>
      <c r="G30" s="313"/>
      <c r="H30" s="313"/>
    </row>
    <row r="32" spans="1:8" ht="22.2" customHeight="1" x14ac:dyDescent="0.2">
      <c r="A32" s="314" t="s">
        <v>331</v>
      </c>
      <c r="B32" s="314"/>
      <c r="C32" s="159"/>
      <c r="D32" s="159"/>
      <c r="E32" s="159"/>
      <c r="F32" s="159"/>
      <c r="G32" s="159"/>
      <c r="H32" s="159"/>
    </row>
    <row r="33" spans="1:8" ht="19.95" customHeight="1" x14ac:dyDescent="0.2">
      <c r="A33" s="199"/>
      <c r="B33" s="200" t="s">
        <v>305</v>
      </c>
      <c r="C33" s="315" t="s">
        <v>224</v>
      </c>
      <c r="D33" s="315"/>
      <c r="E33" s="315"/>
      <c r="F33" s="315"/>
      <c r="G33" s="315"/>
      <c r="H33" s="315"/>
    </row>
    <row r="34" spans="1:8" ht="34.950000000000003" customHeight="1" x14ac:dyDescent="0.2">
      <c r="A34" s="200" t="s">
        <v>332</v>
      </c>
      <c r="B34" s="201" t="s">
        <v>69</v>
      </c>
      <c r="C34" s="316"/>
      <c r="D34" s="316"/>
      <c r="E34" s="316"/>
      <c r="F34" s="316"/>
      <c r="G34" s="316"/>
      <c r="H34" s="316"/>
    </row>
    <row r="35" spans="1:8" ht="34.799999999999997" customHeight="1" x14ac:dyDescent="0.2">
      <c r="A35" s="200" t="s">
        <v>333</v>
      </c>
      <c r="B35" s="202" t="s">
        <v>82</v>
      </c>
      <c r="C35" s="312"/>
      <c r="D35" s="312"/>
      <c r="E35" s="312"/>
      <c r="F35" s="312"/>
      <c r="G35" s="312"/>
      <c r="H35" s="312"/>
    </row>
    <row r="36" spans="1:8" ht="34.950000000000003" customHeight="1" x14ac:dyDescent="0.2">
      <c r="A36" s="200" t="s">
        <v>334</v>
      </c>
      <c r="B36" s="201" t="s">
        <v>146</v>
      </c>
      <c r="C36" s="313"/>
      <c r="D36" s="313"/>
      <c r="E36" s="313"/>
      <c r="F36" s="313"/>
      <c r="G36" s="313"/>
      <c r="H36" s="313"/>
    </row>
    <row r="37" spans="1:8" ht="34.950000000000003" customHeight="1" x14ac:dyDescent="0.2">
      <c r="A37" s="200" t="s">
        <v>335</v>
      </c>
      <c r="B37" s="201" t="s">
        <v>89</v>
      </c>
      <c r="C37" s="313"/>
      <c r="D37" s="313"/>
      <c r="E37" s="313"/>
      <c r="F37" s="313"/>
      <c r="G37" s="313"/>
      <c r="H37" s="313"/>
    </row>
    <row r="38" spans="1:8" ht="34.950000000000003" customHeight="1" x14ac:dyDescent="0.2">
      <c r="A38" s="200" t="s">
        <v>336</v>
      </c>
      <c r="B38" s="201" t="s">
        <v>93</v>
      </c>
      <c r="C38" s="313"/>
      <c r="D38" s="313"/>
      <c r="E38" s="313"/>
      <c r="F38" s="313"/>
      <c r="G38" s="313"/>
      <c r="H38" s="313"/>
    </row>
    <row r="39" spans="1:8" ht="34.950000000000003" customHeight="1" x14ac:dyDescent="0.2">
      <c r="A39" s="200" t="s">
        <v>337</v>
      </c>
      <c r="B39" s="201" t="s">
        <v>225</v>
      </c>
      <c r="C39" s="313"/>
      <c r="D39" s="313"/>
      <c r="E39" s="313"/>
      <c r="F39" s="313"/>
      <c r="G39" s="313"/>
      <c r="H39" s="313"/>
    </row>
  </sheetData>
  <mergeCells count="35">
    <mergeCell ref="A27:B27"/>
    <mergeCell ref="C28:H28"/>
    <mergeCell ref="C29:H29"/>
    <mergeCell ref="C30:H30"/>
    <mergeCell ref="C20:H20"/>
    <mergeCell ref="A22:B22"/>
    <mergeCell ref="C23:H23"/>
    <mergeCell ref="C25:H25"/>
    <mergeCell ref="C24:H24"/>
    <mergeCell ref="E1:H1"/>
    <mergeCell ref="D2:D3"/>
    <mergeCell ref="E2:H2"/>
    <mergeCell ref="E3:H3"/>
    <mergeCell ref="A5:H5"/>
    <mergeCell ref="C39:H39"/>
    <mergeCell ref="A7:B7"/>
    <mergeCell ref="A32:B32"/>
    <mergeCell ref="C33:H33"/>
    <mergeCell ref="C34:H34"/>
    <mergeCell ref="A18:B18"/>
    <mergeCell ref="C8:H8"/>
    <mergeCell ref="C9:H9"/>
    <mergeCell ref="C19:H19"/>
    <mergeCell ref="C12:H12"/>
    <mergeCell ref="C13:H13"/>
    <mergeCell ref="C14:H14"/>
    <mergeCell ref="C15:H15"/>
    <mergeCell ref="C16:H16"/>
    <mergeCell ref="C10:H10"/>
    <mergeCell ref="C11:H11"/>
    <mergeCell ref="G6:H6"/>
    <mergeCell ref="C35:H35"/>
    <mergeCell ref="C36:H36"/>
    <mergeCell ref="C37:H37"/>
    <mergeCell ref="C38:H38"/>
  </mergeCells>
  <phoneticPr fontId="2"/>
  <pageMargins left="0.39370078740157483" right="0.39370078740157483" top="0.39370078740157483" bottom="0.39370078740157483" header="0.31496062992125984" footer="0.31496062992125984"/>
  <pageSetup paperSize="9" scale="96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K23"/>
  <sheetViews>
    <sheetView view="pageBreakPreview" topLeftCell="A11" zoomScaleNormal="100" zoomScaleSheetLayoutView="100" workbookViewId="0">
      <selection activeCell="M23" sqref="M23"/>
    </sheetView>
  </sheetViews>
  <sheetFormatPr defaultColWidth="9" defaultRowHeight="13.2" x14ac:dyDescent="0.2"/>
  <cols>
    <col min="1" max="1" width="20.77734375" style="87" customWidth="1"/>
    <col min="2" max="5" width="9" style="87"/>
    <col min="6" max="6" width="10.6640625" style="87" customWidth="1"/>
    <col min="7" max="9" width="7.77734375" style="87" customWidth="1"/>
    <col min="10" max="10" width="15" style="87" customWidth="1"/>
    <col min="11" max="11" width="14.109375" style="87" customWidth="1"/>
    <col min="12" max="16384" width="9" style="87"/>
  </cols>
  <sheetData>
    <row r="1" spans="1:11" ht="21" customHeight="1" thickBot="1" x14ac:dyDescent="0.25">
      <c r="E1" s="84"/>
      <c r="F1" s="121" t="s">
        <v>126</v>
      </c>
      <c r="G1" s="329"/>
      <c r="H1" s="330"/>
      <c r="I1" s="330"/>
      <c r="J1" s="331"/>
    </row>
    <row r="2" spans="1:11" x14ac:dyDescent="0.2">
      <c r="F2" s="227" t="s">
        <v>8</v>
      </c>
      <c r="G2" s="229" t="s">
        <v>127</v>
      </c>
      <c r="H2" s="230"/>
      <c r="I2" s="230"/>
      <c r="J2" s="231"/>
    </row>
    <row r="3" spans="1:11" ht="13.8" thickBot="1" x14ac:dyDescent="0.25">
      <c r="F3" s="228"/>
      <c r="G3" s="232" t="s">
        <v>249</v>
      </c>
      <c r="H3" s="233"/>
      <c r="I3" s="233"/>
      <c r="J3" s="234"/>
    </row>
    <row r="4" spans="1:11" x14ac:dyDescent="0.2">
      <c r="F4" s="129"/>
      <c r="G4" s="160"/>
      <c r="H4" s="160"/>
      <c r="I4" s="160"/>
      <c r="J4" s="160"/>
    </row>
    <row r="5" spans="1:11" ht="19.2" x14ac:dyDescent="0.2">
      <c r="A5" s="332" t="s">
        <v>308</v>
      </c>
      <c r="B5" s="332"/>
      <c r="C5" s="332"/>
      <c r="D5" s="332"/>
      <c r="F5" s="129"/>
      <c r="G5" s="160"/>
      <c r="H5" s="160"/>
      <c r="I5" s="160"/>
      <c r="J5" s="160"/>
    </row>
    <row r="7" spans="1:11" x14ac:dyDescent="0.2">
      <c r="A7" s="88" t="s">
        <v>171</v>
      </c>
      <c r="B7" s="164"/>
      <c r="C7" s="86" t="s">
        <v>162</v>
      </c>
    </row>
    <row r="8" spans="1:11" x14ac:dyDescent="0.2">
      <c r="A8" s="88" t="s">
        <v>172</v>
      </c>
      <c r="B8" s="95">
        <v>12</v>
      </c>
      <c r="C8" s="86" t="s">
        <v>163</v>
      </c>
      <c r="D8" s="87" t="s">
        <v>166</v>
      </c>
    </row>
    <row r="9" spans="1:11" x14ac:dyDescent="0.2">
      <c r="A9" s="88" t="s">
        <v>173</v>
      </c>
      <c r="B9" s="164"/>
      <c r="C9" s="86" t="s">
        <v>164</v>
      </c>
    </row>
    <row r="10" spans="1:11" x14ac:dyDescent="0.2">
      <c r="A10" s="88" t="s">
        <v>165</v>
      </c>
      <c r="B10" s="95">
        <v>2</v>
      </c>
      <c r="C10" s="86" t="s">
        <v>177</v>
      </c>
    </row>
    <row r="12" spans="1:11" x14ac:dyDescent="0.2">
      <c r="A12" s="91" t="s">
        <v>216</v>
      </c>
    </row>
    <row r="13" spans="1:11" s="158" customFormat="1" ht="20.399999999999999" customHeight="1" x14ac:dyDescent="0.2">
      <c r="A13" s="185" t="s">
        <v>289</v>
      </c>
      <c r="B13" s="256" t="s">
        <v>128</v>
      </c>
      <c r="C13" s="256"/>
      <c r="D13" s="256"/>
      <c r="E13" s="256"/>
      <c r="F13" s="256"/>
      <c r="G13" s="256"/>
      <c r="H13" s="256"/>
      <c r="I13" s="256"/>
      <c r="J13" s="185" t="s">
        <v>247</v>
      </c>
    </row>
    <row r="14" spans="1:11" ht="27" customHeight="1" x14ac:dyDescent="0.2">
      <c r="A14" s="188" t="s">
        <v>174</v>
      </c>
      <c r="B14" s="257" t="s">
        <v>290</v>
      </c>
      <c r="C14" s="239"/>
      <c r="D14" s="239"/>
      <c r="E14" s="239"/>
      <c r="F14" s="239"/>
      <c r="G14" s="239"/>
      <c r="H14" s="239"/>
      <c r="I14" s="239"/>
      <c r="J14" s="187">
        <f>B7*B8*B9*200</f>
        <v>0</v>
      </c>
      <c r="K14" s="90"/>
    </row>
    <row r="15" spans="1:11" ht="27" customHeight="1" x14ac:dyDescent="0.2">
      <c r="A15" s="188" t="s">
        <v>167</v>
      </c>
      <c r="B15" s="239" t="s">
        <v>351</v>
      </c>
      <c r="C15" s="239"/>
      <c r="D15" s="239"/>
      <c r="E15" s="239"/>
      <c r="F15" s="239"/>
      <c r="G15" s="239"/>
      <c r="H15" s="239"/>
      <c r="I15" s="239"/>
      <c r="J15" s="190" t="str">
        <f>IF(B7="","円",B10*2000)</f>
        <v>円</v>
      </c>
      <c r="K15" s="89"/>
    </row>
    <row r="16" spans="1:11" ht="27" customHeight="1" x14ac:dyDescent="0.2">
      <c r="A16" s="188" t="s">
        <v>168</v>
      </c>
      <c r="B16" s="239" t="s">
        <v>175</v>
      </c>
      <c r="C16" s="239"/>
      <c r="D16" s="239"/>
      <c r="E16" s="239"/>
      <c r="F16" s="239"/>
      <c r="G16" s="239"/>
      <c r="H16" s="239"/>
      <c r="I16" s="239"/>
      <c r="J16" s="187">
        <f>B7*300</f>
        <v>0</v>
      </c>
      <c r="K16" s="90"/>
    </row>
    <row r="17" spans="1:11" ht="27" customHeight="1" thickBot="1" x14ac:dyDescent="0.25">
      <c r="A17" s="195" t="s">
        <v>217</v>
      </c>
      <c r="B17" s="333" t="s">
        <v>169</v>
      </c>
      <c r="C17" s="333"/>
      <c r="D17" s="333"/>
      <c r="E17" s="333"/>
      <c r="F17" s="333"/>
      <c r="G17" s="333"/>
      <c r="H17" s="333"/>
      <c r="I17" s="333"/>
      <c r="J17" s="192">
        <f>SUM(J14:J16)*35%</f>
        <v>0</v>
      </c>
      <c r="K17" s="89"/>
    </row>
    <row r="18" spans="1:11" ht="27" customHeight="1" thickTop="1" x14ac:dyDescent="0.2">
      <c r="A18" s="193" t="s">
        <v>183</v>
      </c>
      <c r="B18" s="328" t="s">
        <v>170</v>
      </c>
      <c r="C18" s="328"/>
      <c r="D18" s="328"/>
      <c r="E18" s="328"/>
      <c r="F18" s="328"/>
      <c r="G18" s="328"/>
      <c r="H18" s="328"/>
      <c r="I18" s="328"/>
      <c r="J18" s="194">
        <f>SUM(J14:J17)</f>
        <v>0</v>
      </c>
      <c r="K18" s="89"/>
    </row>
    <row r="19" spans="1:11" ht="18" customHeight="1" x14ac:dyDescent="0.2">
      <c r="A19" s="92"/>
      <c r="I19" s="89"/>
      <c r="J19" s="93"/>
    </row>
    <row r="20" spans="1:11" x14ac:dyDescent="0.2">
      <c r="A20" s="87" t="s">
        <v>215</v>
      </c>
    </row>
    <row r="23" spans="1:11" ht="106.2" customHeight="1" x14ac:dyDescent="0.2">
      <c r="A23" s="327" t="s">
        <v>352</v>
      </c>
      <c r="B23" s="327"/>
      <c r="C23" s="327"/>
      <c r="D23" s="327"/>
      <c r="E23" s="327"/>
      <c r="F23" s="327"/>
      <c r="G23" s="327"/>
      <c r="H23" s="327"/>
      <c r="I23" s="327"/>
      <c r="J23" s="327"/>
    </row>
  </sheetData>
  <sheetProtection algorithmName="SHA-512" hashValue="iPQfufRo4OfCI3NX/8Io+2fvOtYU0oA8D4qk8TMPtygLIdg/CEpZEfYpF67jAOrxzdYdTFB/X2q6GebLP9bFQw==" saltValue="s86F2F3idudvOx/7B5p/GA==" spinCount="100000" sheet="1" objects="1" scenarios="1"/>
  <mergeCells count="12">
    <mergeCell ref="A23:J23"/>
    <mergeCell ref="B18:I18"/>
    <mergeCell ref="G1:J1"/>
    <mergeCell ref="F2:F3"/>
    <mergeCell ref="G2:J2"/>
    <mergeCell ref="G3:J3"/>
    <mergeCell ref="A5:D5"/>
    <mergeCell ref="B13:I13"/>
    <mergeCell ref="B14:I14"/>
    <mergeCell ref="B15:I15"/>
    <mergeCell ref="B16:I16"/>
    <mergeCell ref="B17:I17"/>
  </mergeCells>
  <phoneticPr fontId="2"/>
  <printOptions horizontalCentered="1"/>
  <pageMargins left="0.59055118110236227" right="0.59055118110236227" top="0.39370078740157483" bottom="0.39370078740157483" header="0.23622047244094491" footer="0.43307086614173229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算定方法</vt:lpstr>
      <vt:lpstr>費用算定明細書(医薬品)</vt:lpstr>
      <vt:lpstr>研究費ﾎﾟｲﾝﾄ算出表</vt:lpstr>
      <vt:lpstr>治験薬ﾎﾟｲﾝﾄ算出表</vt:lpstr>
      <vt:lpstr>ポイント設定根拠</vt:lpstr>
      <vt:lpstr>費用算定明細書(文書保管)</vt:lpstr>
      <vt:lpstr>研究費ﾎﾟｲﾝﾄ算出表!Print_Area</vt:lpstr>
      <vt:lpstr>算定方法!Print_Area</vt:lpstr>
      <vt:lpstr>治験薬ﾎﾟｲﾝﾄ算出表!Print_Area</vt:lpstr>
      <vt:lpstr>'費用算定明細書(医薬品)'!Print_Area</vt:lpstr>
      <vt:lpstr>'費用算定明細書(文書保管)'!Print_Area</vt:lpstr>
    </vt:vector>
  </TitlesOfParts>
  <Company>関西医科大学附属病院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治験管理部</dc:creator>
  <cp:lastModifiedBy>Hyodo</cp:lastModifiedBy>
  <cp:lastPrinted>2024-06-07T05:12:41Z</cp:lastPrinted>
  <dcterms:created xsi:type="dcterms:W3CDTF">2004-08-02T01:14:04Z</dcterms:created>
  <dcterms:modified xsi:type="dcterms:W3CDTF">2025-05-21T07:49:33Z</dcterms:modified>
</cp:coreProperties>
</file>